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920" windowHeight="8288" activeTab="0"/>
  </bookViews>
  <sheets>
    <sheet name="5チーム版" sheetId="1" r:id="rId1"/>
  </sheets>
  <definedNames>
    <definedName name="_xlfn.IFERROR" hidden="1">#NAME?</definedName>
    <definedName name="_xlnm.Print_Area" localSheetId="0">'5チーム版'!$A$1:$AC$27</definedName>
  </definedNames>
  <calcPr fullCalcOnLoad="1"/>
</workbook>
</file>

<file path=xl/sharedStrings.xml><?xml version="1.0" encoding="utf-8"?>
<sst xmlns="http://schemas.openxmlformats.org/spreadsheetml/2006/main" count="113" uniqueCount="53">
  <si>
    <t>順位</t>
  </si>
  <si>
    <t>ブロック</t>
  </si>
  <si>
    <t>試合数</t>
  </si>
  <si>
    <t>勝点</t>
  </si>
  <si>
    <t>勝</t>
  </si>
  <si>
    <t>敗</t>
  </si>
  <si>
    <t>分</t>
  </si>
  <si>
    <t>総得点</t>
  </si>
  <si>
    <t>総失点</t>
  </si>
  <si>
    <t>得失点差</t>
  </si>
  <si>
    <t>月／日</t>
  </si>
  <si>
    <t>時間</t>
  </si>
  <si>
    <t>対戦</t>
  </si>
  <si>
    <t>主審</t>
  </si>
  <si>
    <t>会場</t>
  </si>
  <si>
    <t>令和元年度 練馬区少年サッカー育成大会</t>
  </si>
  <si>
    <r>
      <rPr>
        <sz val="14"/>
        <color indexed="10"/>
        <rFont val="ＭＳ Ｐ明朝"/>
        <family val="1"/>
      </rPr>
      <t>東</t>
    </r>
    <r>
      <rPr>
        <sz val="14"/>
        <rFont val="ＭＳ Ｐ明朝"/>
        <family val="1"/>
      </rPr>
      <t>部</t>
    </r>
  </si>
  <si>
    <r>
      <rPr>
        <sz val="18"/>
        <color indexed="10"/>
        <rFont val="ＭＳ Ｐ明朝"/>
        <family val="1"/>
      </rPr>
      <t>４</t>
    </r>
    <r>
      <rPr>
        <sz val="18"/>
        <rFont val="ＭＳ Ｐ明朝"/>
        <family val="1"/>
      </rPr>
      <t>年生の部</t>
    </r>
  </si>
  <si>
    <t>予備審</t>
  </si>
  <si>
    <t>中村 SC</t>
  </si>
  <si>
    <t>UPFC</t>
  </si>
  <si>
    <t>小竹 SC</t>
  </si>
  <si>
    <t>開二 SC</t>
  </si>
  <si>
    <t>隼 SC</t>
  </si>
  <si>
    <t>中村</t>
  </si>
  <si>
    <t>小竹</t>
  </si>
  <si>
    <t>開二</t>
  </si>
  <si>
    <t>隼</t>
  </si>
  <si>
    <t>10月26日</t>
  </si>
  <si>
    <t>練馬総合運動場</t>
  </si>
  <si>
    <t>〇</t>
  </si>
  <si>
    <t>7月15日</t>
  </si>
  <si>
    <t>四季の香り小学校</t>
  </si>
  <si>
    <t>開進第二小学校</t>
  </si>
  <si>
    <t>●</t>
  </si>
  <si>
    <t>10月20日</t>
  </si>
  <si>
    <t>12月15日</t>
  </si>
  <si>
    <t>10月27日</t>
  </si>
  <si>
    <t>小竹小学校</t>
  </si>
  <si>
    <t>10月5日</t>
  </si>
  <si>
    <t>10月13日</t>
  </si>
  <si>
    <t>小竹 SC vs 中村 SC</t>
  </si>
  <si>
    <t>中村 SC vs 隼 SC</t>
  </si>
  <si>
    <t>隼 SC vs 小竹 SC</t>
  </si>
  <si>
    <t>小竹 SC vs 開二 SC</t>
  </si>
  <si>
    <t>当該</t>
  </si>
  <si>
    <t>開二 SC vs 隼 SC</t>
  </si>
  <si>
    <t>小竹 SC vs UPFC</t>
  </si>
  <si>
    <t>UPFC vs 中村 SC</t>
  </si>
  <si>
    <t>隼 SC vs UPFC</t>
  </si>
  <si>
    <t>開二 SC vs UPFC</t>
  </si>
  <si>
    <t>開二 SC vs 中村 SC</t>
  </si>
  <si>
    <t>D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</si>
</sst>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[$-411]ggge&quot;年&quot;m&quot;月&quot;d&quot;日&quot;;@"/>
    <numFmt numFmtId="177" formatCode="m&quot;月&quot;d&quot;日&quot;;@"/>
    <numFmt numFmtId="178" formatCode="h:mm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11"/>
      <color indexed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20"/>
      <name val="ＭＳ Ｐ明朝"/>
      <family val="1"/>
    </font>
    <font>
      <sz val="11"/>
      <name val="ＭＳ Ｐゴシック"/>
      <family val="3"/>
    </font>
    <font>
      <sz val="10.5"/>
      <name val="ＭＳ 明朝"/>
      <family val="1"/>
    </font>
    <font>
      <sz val="10.5"/>
      <name val="ＭＳ Ｐゴシック"/>
      <family val="3"/>
    </font>
    <font>
      <b/>
      <sz val="12"/>
      <name val="ＭＳ Ｐゴシック"/>
      <family val="3"/>
    </font>
    <font>
      <sz val="10.5"/>
      <color indexed="10"/>
      <name val="ＭＳ Ｐゴシック"/>
      <family val="3"/>
    </font>
    <font>
      <sz val="14"/>
      <color indexed="10"/>
      <name val="ＭＳ Ｐ明朝"/>
      <family val="1"/>
    </font>
    <font>
      <sz val="18"/>
      <color indexed="10"/>
      <name val="ＭＳ Ｐ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indexed="54"/>
      <name val="Calibri Light"/>
      <family val="3"/>
    </font>
    <font>
      <b/>
      <sz val="11"/>
      <color indexed="9"/>
      <name val="Calibri"/>
      <family val="3"/>
    </font>
    <font>
      <sz val="11"/>
      <color indexed="60"/>
      <name val="Calibri"/>
      <family val="3"/>
    </font>
    <font>
      <sz val="11"/>
      <color indexed="52"/>
      <name val="Calibri"/>
      <family val="3"/>
    </font>
    <font>
      <sz val="11"/>
      <color indexed="20"/>
      <name val="Calibri"/>
      <family val="3"/>
    </font>
    <font>
      <b/>
      <sz val="11"/>
      <color indexed="52"/>
      <name val="Calibri"/>
      <family val="3"/>
    </font>
    <font>
      <sz val="11"/>
      <color indexed="10"/>
      <name val="Calibri"/>
      <family val="3"/>
    </font>
    <font>
      <b/>
      <sz val="15"/>
      <color indexed="54"/>
      <name val="Calibri"/>
      <family val="3"/>
    </font>
    <font>
      <b/>
      <sz val="13"/>
      <color indexed="54"/>
      <name val="Calibri"/>
      <family val="3"/>
    </font>
    <font>
      <b/>
      <sz val="11"/>
      <color indexed="54"/>
      <name val="Calibri"/>
      <family val="3"/>
    </font>
    <font>
      <b/>
      <sz val="11"/>
      <color indexed="8"/>
      <name val="Calibri"/>
      <family val="3"/>
    </font>
    <font>
      <b/>
      <sz val="11"/>
      <color indexed="63"/>
      <name val="Calibri"/>
      <family val="3"/>
    </font>
    <font>
      <i/>
      <sz val="11"/>
      <color indexed="23"/>
      <name val="Calibri"/>
      <family val="3"/>
    </font>
    <font>
      <sz val="11"/>
      <color indexed="62"/>
      <name val="Calibri"/>
      <family val="3"/>
    </font>
    <font>
      <sz val="11"/>
      <color indexed="17"/>
      <name val="Calibri"/>
      <family val="3"/>
    </font>
    <font>
      <sz val="11"/>
      <color indexed="63"/>
      <name val="Arial"/>
      <family val="2"/>
    </font>
    <font>
      <sz val="9"/>
      <name val="ＭＳ Ｐ明朝"/>
      <family val="1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libri Light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  <font>
      <sz val="11"/>
      <color rgb="FF333333"/>
      <name val="Arial"/>
      <family val="2"/>
    </font>
    <font>
      <sz val="14"/>
      <color rgb="FFFF0000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hair"/>
      <right style="thin"/>
      <top/>
      <bottom style="thin"/>
    </border>
    <border diagonalDown="1">
      <left style="thin"/>
      <right/>
      <top style="thin"/>
      <bottom/>
      <diagonal style="hair"/>
    </border>
    <border diagonalDown="1">
      <left/>
      <right/>
      <top style="thin"/>
      <bottom/>
      <diagonal style="hair"/>
    </border>
    <border diagonalDown="1">
      <left/>
      <right style="thin"/>
      <top style="thin"/>
      <bottom/>
      <diagonal style="hair"/>
    </border>
    <border diagonalDown="1">
      <left style="thin"/>
      <right/>
      <top/>
      <bottom/>
      <diagonal style="hair"/>
    </border>
    <border diagonalDown="1">
      <left/>
      <right/>
      <top/>
      <bottom/>
      <diagonal style="hair"/>
    </border>
    <border diagonalDown="1">
      <left/>
      <right style="thin"/>
      <top/>
      <bottom/>
      <diagonal style="hair"/>
    </border>
    <border diagonalDown="1">
      <left style="thin"/>
      <right/>
      <top/>
      <bottom style="thin"/>
      <diagonal style="hair"/>
    </border>
    <border diagonalDown="1">
      <left/>
      <right/>
      <top/>
      <bottom style="thin"/>
      <diagonal style="hair"/>
    </border>
    <border diagonalDown="1">
      <left/>
      <right style="thin"/>
      <top/>
      <bottom style="thin"/>
      <diagonal style="hair"/>
    </border>
    <border>
      <left/>
      <right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3" fillId="0" borderId="0">
      <alignment/>
      <protection/>
    </xf>
  </cellStyleXfs>
  <cellXfs count="12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7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shrinkToFit="1"/>
    </xf>
    <xf numFmtId="0" fontId="7" fillId="34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77" fontId="9" fillId="0" borderId="15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8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4" fillId="0" borderId="0" xfId="63" applyFont="1">
      <alignment/>
      <protection/>
    </xf>
    <xf numFmtId="0" fontId="15" fillId="0" borderId="0" xfId="63" applyFont="1">
      <alignment/>
      <protection/>
    </xf>
    <xf numFmtId="0" fontId="16" fillId="0" borderId="0" xfId="63" applyFont="1">
      <alignment/>
      <protection/>
    </xf>
    <xf numFmtId="0" fontId="13" fillId="0" borderId="0" xfId="63">
      <alignment/>
      <protection/>
    </xf>
    <xf numFmtId="0" fontId="15" fillId="0" borderId="0" xfId="63" applyFont="1" applyAlignment="1">
      <alignment vertical="top"/>
      <protection/>
    </xf>
    <xf numFmtId="0" fontId="14" fillId="0" borderId="13" xfId="62" applyFont="1" applyBorder="1" applyAlignment="1">
      <alignment horizontal="center" vertical="center"/>
      <protection/>
    </xf>
    <xf numFmtId="0" fontId="54" fillId="0" borderId="0" xfId="0" applyFont="1" applyAlignment="1">
      <alignment vertical="center"/>
    </xf>
    <xf numFmtId="0" fontId="55" fillId="34" borderId="16" xfId="0" applyFont="1" applyFill="1" applyBorder="1" applyAlignment="1">
      <alignment horizontal="center" vertical="center"/>
    </xf>
    <xf numFmtId="177" fontId="9" fillId="0" borderId="17" xfId="0" applyNumberFormat="1" applyFont="1" applyFill="1" applyBorder="1" applyAlignment="1">
      <alignment horizontal="center" vertical="center" shrinkToFit="1"/>
    </xf>
    <xf numFmtId="177" fontId="9" fillId="0" borderId="15" xfId="0" applyNumberFormat="1" applyFont="1" applyFill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178" fontId="9" fillId="0" borderId="21" xfId="0" applyNumberFormat="1" applyFont="1" applyFill="1" applyBorder="1" applyAlignment="1">
      <alignment horizontal="center" vertical="center" shrinkToFit="1"/>
    </xf>
    <xf numFmtId="178" fontId="9" fillId="0" borderId="0" xfId="0" applyNumberFormat="1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176" fontId="7" fillId="0" borderId="0" xfId="0" applyNumberFormat="1" applyFont="1" applyAlignment="1">
      <alignment horizontal="right"/>
    </xf>
    <xf numFmtId="0" fontId="5" fillId="0" borderId="0" xfId="0" applyFont="1" applyAlignment="1">
      <alignment horizontal="center" vertical="center"/>
    </xf>
    <xf numFmtId="177" fontId="9" fillId="0" borderId="0" xfId="0" applyNumberFormat="1" applyFont="1" applyFill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4" fillId="35" borderId="17" xfId="0" applyFont="1" applyFill="1" applyBorder="1" applyAlignment="1">
      <alignment horizontal="center" vertical="center" shrinkToFit="1"/>
    </xf>
    <xf numFmtId="0" fontId="4" fillId="35" borderId="15" xfId="0" applyFont="1" applyFill="1" applyBorder="1" applyAlignment="1">
      <alignment horizontal="center" vertical="center" shrinkToFit="1"/>
    </xf>
    <xf numFmtId="0" fontId="4" fillId="35" borderId="22" xfId="0" applyFont="1" applyFill="1" applyBorder="1" applyAlignment="1">
      <alignment horizontal="center" vertical="center" shrinkToFit="1"/>
    </xf>
    <xf numFmtId="0" fontId="9" fillId="35" borderId="17" xfId="0" applyFont="1" applyFill="1" applyBorder="1" applyAlignment="1">
      <alignment horizontal="center" vertical="center" shrinkToFit="1"/>
    </xf>
    <xf numFmtId="0" fontId="9" fillId="35" borderId="15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177" fontId="9" fillId="0" borderId="22" xfId="0" applyNumberFormat="1" applyFont="1" applyFill="1" applyBorder="1" applyAlignment="1">
      <alignment horizontal="center" vertical="center" shrinkToFit="1"/>
    </xf>
    <xf numFmtId="49" fontId="9" fillId="0" borderId="21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Border="1" applyAlignment="1">
      <alignment horizontal="center" vertical="center" shrinkToFit="1"/>
    </xf>
    <xf numFmtId="49" fontId="9" fillId="0" borderId="23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178" fontId="9" fillId="0" borderId="23" xfId="0" applyNumberFormat="1" applyFont="1" applyFill="1" applyBorder="1" applyAlignment="1">
      <alignment horizontal="center" vertical="center" shrinkToFit="1"/>
    </xf>
    <xf numFmtId="0" fontId="7" fillId="35" borderId="17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horizontal="center" vertical="center" shrinkToFit="1"/>
    </xf>
    <xf numFmtId="0" fontId="7" fillId="35" borderId="25" xfId="0" applyFont="1" applyFill="1" applyBorder="1" applyAlignment="1">
      <alignment horizontal="center" vertical="center" shrinkToFit="1"/>
    </xf>
    <xf numFmtId="0" fontId="7" fillId="35" borderId="26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 shrinkToFit="1"/>
    </xf>
    <xf numFmtId="0" fontId="9" fillId="0" borderId="28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center" vertical="center" shrinkToFit="1"/>
    </xf>
    <xf numFmtId="0" fontId="9" fillId="0" borderId="31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0" fontId="9" fillId="0" borderId="33" xfId="0" applyFon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horizontal="center" vertical="center" shrinkToFit="1"/>
    </xf>
    <xf numFmtId="0" fontId="9" fillId="0" borderId="35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177" fontId="9" fillId="0" borderId="21" xfId="61" applyNumberFormat="1" applyFont="1" applyBorder="1" applyAlignment="1">
      <alignment horizontal="center" vertical="center" shrinkToFit="1"/>
      <protection/>
    </xf>
    <xf numFmtId="177" fontId="9" fillId="0" borderId="0" xfId="61" applyNumberFormat="1" applyFont="1" applyAlignment="1">
      <alignment horizontal="center" vertical="center" shrinkToFit="1"/>
      <protection/>
    </xf>
    <xf numFmtId="177" fontId="9" fillId="0" borderId="23" xfId="61" applyNumberFormat="1" applyFont="1" applyBorder="1" applyAlignment="1">
      <alignment horizontal="center" vertical="center" shrinkToFit="1"/>
      <protection/>
    </xf>
    <xf numFmtId="178" fontId="9" fillId="0" borderId="21" xfId="61" applyNumberFormat="1" applyFont="1" applyBorder="1" applyAlignment="1">
      <alignment horizontal="center" vertical="center" shrinkToFit="1"/>
      <protection/>
    </xf>
    <xf numFmtId="178" fontId="9" fillId="0" borderId="0" xfId="61" applyNumberFormat="1" applyFont="1" applyAlignment="1">
      <alignment horizontal="center" vertical="center" shrinkToFit="1"/>
      <protection/>
    </xf>
    <xf numFmtId="178" fontId="9" fillId="0" borderId="23" xfId="61" applyNumberFormat="1" applyFont="1" applyBorder="1" applyAlignment="1">
      <alignment horizontal="center" vertical="center" shrinkToFit="1"/>
      <protection/>
    </xf>
    <xf numFmtId="49" fontId="37" fillId="0" borderId="21" xfId="61" applyNumberFormat="1" applyFont="1" applyBorder="1" applyAlignment="1">
      <alignment horizontal="center" vertical="center" shrinkToFit="1"/>
      <protection/>
    </xf>
    <xf numFmtId="49" fontId="37" fillId="0" borderId="0" xfId="61" applyNumberFormat="1" applyFont="1" applyAlignment="1">
      <alignment horizontal="center" vertical="center" shrinkToFit="1"/>
      <protection/>
    </xf>
    <xf numFmtId="49" fontId="37" fillId="0" borderId="23" xfId="61" applyNumberFormat="1" applyFont="1" applyBorder="1" applyAlignment="1">
      <alignment horizontal="center" vertical="center" shrinkToFit="1"/>
      <protection/>
    </xf>
    <xf numFmtId="0" fontId="6" fillId="0" borderId="10" xfId="61" applyFont="1" applyBorder="1" applyAlignment="1">
      <alignment horizontal="center" vertical="center"/>
      <protection/>
    </xf>
    <xf numFmtId="0" fontId="6" fillId="0" borderId="36" xfId="61" applyFont="1" applyBorder="1" applyAlignment="1">
      <alignment horizontal="center" vertical="center" shrinkToFit="1"/>
      <protection/>
    </xf>
    <xf numFmtId="0" fontId="6" fillId="0" borderId="12" xfId="61" applyFont="1" applyBorder="1" applyAlignment="1">
      <alignment horizontal="center" vertical="center" shrinkToFit="1"/>
      <protection/>
    </xf>
    <xf numFmtId="49" fontId="9" fillId="0" borderId="21" xfId="61" applyNumberFormat="1" applyFont="1" applyBorder="1" applyAlignment="1">
      <alignment horizontal="center" vertical="center" shrinkToFit="1"/>
      <protection/>
    </xf>
    <xf numFmtId="49" fontId="9" fillId="0" borderId="0" xfId="61" applyNumberFormat="1" applyFont="1" applyAlignment="1">
      <alignment horizontal="center" vertical="center" shrinkToFit="1"/>
      <protection/>
    </xf>
    <xf numFmtId="49" fontId="9" fillId="0" borderId="23" xfId="61" applyNumberFormat="1" applyFont="1" applyBorder="1" applyAlignment="1">
      <alignment horizontal="center" vertical="center" shrinkToFit="1"/>
      <protection/>
    </xf>
    <xf numFmtId="0" fontId="6" fillId="0" borderId="37" xfId="61" applyFont="1" applyBorder="1" applyAlignment="1">
      <alignment horizontal="center" vertical="center"/>
      <protection/>
    </xf>
    <xf numFmtId="0" fontId="6" fillId="0" borderId="38" xfId="61" applyFont="1" applyBorder="1" applyAlignment="1">
      <alignment horizontal="center" vertical="center" shrinkToFit="1"/>
      <protection/>
    </xf>
    <xf numFmtId="0" fontId="6" fillId="0" borderId="39" xfId="61" applyFont="1" applyBorder="1" applyAlignment="1">
      <alignment horizontal="center" vertical="center"/>
      <protection/>
    </xf>
    <xf numFmtId="0" fontId="6" fillId="0" borderId="40" xfId="61" applyFont="1" applyBorder="1" applyAlignment="1">
      <alignment horizontal="center" vertical="center" shrinkToFit="1"/>
      <protection/>
    </xf>
    <xf numFmtId="177" fontId="9" fillId="0" borderId="17" xfId="61" applyNumberFormat="1" applyFont="1" applyBorder="1" applyAlignment="1">
      <alignment horizontal="center" vertical="center" shrinkToFit="1"/>
      <protection/>
    </xf>
    <xf numFmtId="177" fontId="9" fillId="0" borderId="15" xfId="61" applyNumberFormat="1" applyFont="1" applyBorder="1" applyAlignment="1">
      <alignment horizontal="center" vertical="center" shrinkToFit="1"/>
      <protection/>
    </xf>
    <xf numFmtId="177" fontId="9" fillId="0" borderId="22" xfId="61" applyNumberFormat="1" applyFont="1" applyBorder="1" applyAlignment="1">
      <alignment horizontal="center" vertical="center" shrinkToFit="1"/>
      <protection/>
    </xf>
    <xf numFmtId="177" fontId="9" fillId="0" borderId="0" xfId="61" applyNumberFormat="1" applyFont="1" applyBorder="1" applyAlignment="1">
      <alignment horizontal="center" vertical="center" shrinkToFit="1"/>
      <protection/>
    </xf>
    <xf numFmtId="0" fontId="9" fillId="35" borderId="16" xfId="0" applyFont="1" applyFill="1" applyBorder="1" applyAlignment="1">
      <alignment horizontal="center" vertical="center" shrinkToFit="1"/>
    </xf>
    <xf numFmtId="0" fontId="9" fillId="35" borderId="41" xfId="0" applyFont="1" applyFill="1" applyBorder="1" applyAlignment="1">
      <alignment horizontal="center" vertical="center" shrinkToFit="1"/>
    </xf>
    <xf numFmtId="0" fontId="9" fillId="35" borderId="14" xfId="0" applyFont="1" applyFill="1" applyBorder="1" applyAlignment="1">
      <alignment horizontal="center" vertical="center" shrinkToFit="1"/>
    </xf>
    <xf numFmtId="0" fontId="6" fillId="0" borderId="0" xfId="61" applyFont="1" applyAlignment="1">
      <alignment horizontal="center" vertical="center"/>
      <protection/>
    </xf>
    <xf numFmtId="0" fontId="6" fillId="0" borderId="0" xfId="61" applyFont="1" applyAlignment="1">
      <alignment horizontal="center" vertical="center" shrinkToFit="1"/>
      <protection/>
    </xf>
    <xf numFmtId="0" fontId="6" fillId="0" borderId="23" xfId="61" applyFont="1" applyBorder="1" applyAlignment="1">
      <alignment horizontal="center" vertical="center" shrinkToFit="1"/>
      <protection/>
    </xf>
    <xf numFmtId="0" fontId="6" fillId="0" borderId="21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horizontal="center" vertical="center" shrinkToFit="1"/>
      <protection/>
    </xf>
    <xf numFmtId="178" fontId="9" fillId="0" borderId="0" xfId="61" applyNumberFormat="1" applyFont="1" applyBorder="1" applyAlignment="1">
      <alignment horizontal="center" vertical="center" shrinkToFit="1"/>
      <protection/>
    </xf>
    <xf numFmtId="49" fontId="37" fillId="0" borderId="0" xfId="61" applyNumberFormat="1" applyFont="1" applyBorder="1" applyAlignment="1">
      <alignment horizontal="center" vertical="center" shrinkToFit="1"/>
      <protection/>
    </xf>
    <xf numFmtId="20" fontId="3" fillId="0" borderId="13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20" fontId="3" fillId="0" borderId="16" xfId="0" applyNumberFormat="1" applyFont="1" applyBorder="1" applyAlignment="1">
      <alignment horizontal="center" vertical="center"/>
    </xf>
    <xf numFmtId="20" fontId="3" fillId="0" borderId="41" xfId="0" applyNumberFormat="1" applyFont="1" applyBorder="1" applyAlignment="1">
      <alignment horizontal="center" vertical="center"/>
    </xf>
    <xf numFmtId="20" fontId="3" fillId="0" borderId="14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標準 3" xfId="61"/>
    <cellStyle name="標準_Ｈ１８連盟総会" xfId="62"/>
    <cellStyle name="標準_役員会案内 改訂" xfId="63"/>
  </cellStyles>
  <dxfs count="7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9"/>
  <sheetViews>
    <sheetView tabSelected="1" zoomScale="75" zoomScaleNormal="75" zoomScaleSheetLayoutView="50" zoomScalePageLayoutView="0" workbookViewId="0" topLeftCell="A1">
      <selection activeCell="O9" sqref="O9:Q9"/>
    </sheetView>
  </sheetViews>
  <sheetFormatPr defaultColWidth="9.00390625" defaultRowHeight="15"/>
  <cols>
    <col min="1" max="1" width="3.421875" style="2" customWidth="1"/>
    <col min="2" max="2" width="13.8515625" style="1" customWidth="1"/>
    <col min="3" max="17" width="4.00390625" style="1" customWidth="1"/>
    <col min="18" max="18" width="8.7109375" style="1" customWidth="1"/>
    <col min="19" max="20" width="8.8515625" style="1" customWidth="1"/>
    <col min="21" max="29" width="8.7109375" style="1" customWidth="1"/>
    <col min="30" max="31" width="5.7109375" style="1" customWidth="1"/>
    <col min="32" max="32" width="4.421875" style="1" customWidth="1"/>
    <col min="33" max="35" width="9.00390625" style="1" customWidth="1"/>
    <col min="36" max="36" width="9.00390625" style="1" hidden="1" customWidth="1"/>
    <col min="37" max="16384" width="9.00390625" style="1" customWidth="1"/>
  </cols>
  <sheetData>
    <row r="1" spans="1:35" ht="30" customHeight="1">
      <c r="A1" s="4"/>
      <c r="B1" s="33"/>
      <c r="C1" s="55" t="s">
        <v>15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45" t="s">
        <v>17</v>
      </c>
      <c r="W1" s="45"/>
      <c r="X1" s="45"/>
      <c r="Y1" s="44"/>
      <c r="Z1" s="44"/>
      <c r="AA1" s="44"/>
      <c r="AB1" s="3"/>
      <c r="AC1" s="4"/>
      <c r="AD1" s="5"/>
      <c r="AE1" s="5"/>
      <c r="AG1" s="6"/>
      <c r="AH1" s="6"/>
      <c r="AI1" s="6"/>
    </row>
    <row r="2" spans="1:35" ht="24" customHeight="1">
      <c r="A2" s="7"/>
      <c r="B2" s="16" t="s">
        <v>16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AG2" s="6"/>
      <c r="AH2" s="6"/>
      <c r="AI2" s="6"/>
    </row>
    <row r="3" spans="1:35" ht="30" customHeight="1">
      <c r="A3" s="34" t="s">
        <v>52</v>
      </c>
      <c r="B3" s="19" t="s">
        <v>1</v>
      </c>
      <c r="C3" s="50" t="s">
        <v>24</v>
      </c>
      <c r="D3" s="51"/>
      <c r="E3" s="52"/>
      <c r="F3" s="50" t="s">
        <v>20</v>
      </c>
      <c r="G3" s="51"/>
      <c r="H3" s="52"/>
      <c r="I3" s="103" t="s">
        <v>25</v>
      </c>
      <c r="J3" s="104"/>
      <c r="K3" s="105"/>
      <c r="L3" s="103" t="s">
        <v>26</v>
      </c>
      <c r="M3" s="104"/>
      <c r="N3" s="105"/>
      <c r="O3" s="53" t="s">
        <v>27</v>
      </c>
      <c r="P3" s="54"/>
      <c r="Q3" s="54"/>
      <c r="R3" s="18" t="s">
        <v>2</v>
      </c>
      <c r="S3" s="18" t="s">
        <v>3</v>
      </c>
      <c r="T3" s="18" t="s">
        <v>4</v>
      </c>
      <c r="U3" s="18" t="s">
        <v>5</v>
      </c>
      <c r="V3" s="18" t="s">
        <v>6</v>
      </c>
      <c r="W3" s="18" t="s">
        <v>7</v>
      </c>
      <c r="X3" s="18" t="s">
        <v>8</v>
      </c>
      <c r="Y3" s="18" t="s">
        <v>9</v>
      </c>
      <c r="Z3" s="18" t="s">
        <v>0</v>
      </c>
      <c r="AA3" s="43"/>
      <c r="AB3" s="43"/>
      <c r="AC3" s="43"/>
      <c r="AD3" s="9"/>
      <c r="AE3" s="9"/>
      <c r="AG3" s="6"/>
      <c r="AH3" s="6"/>
      <c r="AI3" s="6"/>
    </row>
    <row r="4" spans="1:36" ht="19.5" customHeight="1">
      <c r="A4" s="62">
        <v>1</v>
      </c>
      <c r="B4" s="65" t="s">
        <v>19</v>
      </c>
      <c r="C4" s="68"/>
      <c r="D4" s="69"/>
      <c r="E4" s="70"/>
      <c r="F4" s="99" t="s">
        <v>28</v>
      </c>
      <c r="G4" s="100"/>
      <c r="H4" s="101"/>
      <c r="I4" s="80" t="s">
        <v>31</v>
      </c>
      <c r="J4" s="102"/>
      <c r="K4" s="82"/>
      <c r="L4" s="80" t="s">
        <v>28</v>
      </c>
      <c r="M4" s="102"/>
      <c r="N4" s="82"/>
      <c r="O4" s="99" t="s">
        <v>31</v>
      </c>
      <c r="P4" s="100"/>
      <c r="Q4" s="101"/>
      <c r="R4" s="40">
        <v>4</v>
      </c>
      <c r="S4" s="37">
        <v>12</v>
      </c>
      <c r="T4" s="37">
        <v>4</v>
      </c>
      <c r="U4" s="37">
        <f>IF(AND($D7="",$G7="",$J7="",$J7="",$M7="",$P7="",$AB7=""),"",COUNTIF(C7:AC7,"●"))</f>
        <v>0</v>
      </c>
      <c r="V4" s="37">
        <f>IF(AND($D7="",$G7="",$J7="",$J7="",$M7="",$P7="",$AB7=""),"",COUNTIF(C7:AC7,"△"))</f>
        <v>0</v>
      </c>
      <c r="W4" s="37">
        <f>IF(AND($C7="",$F7="",$I7="",$L7="",$O7="",$AA7=""),"",SUM($C7,$F7,$I7,$L7,$O7,$AA7))</f>
        <v>13</v>
      </c>
      <c r="X4" s="37">
        <f>IF(AND($E7="",$H7="",$K7="",$N7="",$Q7="",$AC7=""),"",SUM($E7,$H7,$K7,$N7,$Q7,$AC7))</f>
        <v>3</v>
      </c>
      <c r="Y4" s="37">
        <f>IF(AND($W4="",$X4=""),"",($W4-$X4))</f>
        <v>10</v>
      </c>
      <c r="Z4" s="47">
        <v>1</v>
      </c>
      <c r="AA4" s="46"/>
      <c r="AB4" s="46"/>
      <c r="AC4" s="46"/>
      <c r="AD4" s="9"/>
      <c r="AE4" s="9"/>
      <c r="AG4" s="6"/>
      <c r="AH4" s="6"/>
      <c r="AI4" s="6"/>
      <c r="AJ4" s="60">
        <f>_xlfn.IFERROR(S4+Y4*0.01,"")</f>
        <v>12.1</v>
      </c>
    </row>
    <row r="5" spans="1:36" ht="19.5" customHeight="1">
      <c r="A5" s="63"/>
      <c r="B5" s="66"/>
      <c r="C5" s="71"/>
      <c r="D5" s="72"/>
      <c r="E5" s="73"/>
      <c r="F5" s="83">
        <v>0.6458333333333334</v>
      </c>
      <c r="G5" s="84"/>
      <c r="H5" s="85"/>
      <c r="I5" s="83">
        <v>0.5625</v>
      </c>
      <c r="J5" s="84"/>
      <c r="K5" s="85"/>
      <c r="L5" s="83">
        <v>0.3958333333333333</v>
      </c>
      <c r="M5" s="84"/>
      <c r="N5" s="85"/>
      <c r="O5" s="83">
        <v>0.6041666666666666</v>
      </c>
      <c r="P5" s="84"/>
      <c r="Q5" s="85"/>
      <c r="R5" s="40"/>
      <c r="S5" s="38"/>
      <c r="T5" s="38"/>
      <c r="U5" s="38"/>
      <c r="V5" s="38"/>
      <c r="W5" s="38"/>
      <c r="X5" s="38"/>
      <c r="Y5" s="38"/>
      <c r="Z5" s="48"/>
      <c r="AA5" s="42"/>
      <c r="AB5" s="42"/>
      <c r="AC5" s="42"/>
      <c r="AD5" s="9"/>
      <c r="AE5" s="9"/>
      <c r="AG5" s="6"/>
      <c r="AH5" s="6"/>
      <c r="AI5" s="6"/>
      <c r="AJ5" s="60"/>
    </row>
    <row r="6" spans="1:36" ht="19.5" customHeight="1">
      <c r="A6" s="63"/>
      <c r="B6" s="66"/>
      <c r="C6" s="71"/>
      <c r="D6" s="72"/>
      <c r="E6" s="73"/>
      <c r="F6" s="86" t="s">
        <v>29</v>
      </c>
      <c r="G6" s="87"/>
      <c r="H6" s="88"/>
      <c r="I6" s="86" t="s">
        <v>32</v>
      </c>
      <c r="J6" s="87"/>
      <c r="K6" s="88"/>
      <c r="L6" s="92" t="s">
        <v>33</v>
      </c>
      <c r="M6" s="93"/>
      <c r="N6" s="94"/>
      <c r="O6" s="86" t="s">
        <v>32</v>
      </c>
      <c r="P6" s="87"/>
      <c r="Q6" s="88"/>
      <c r="R6" s="40"/>
      <c r="S6" s="38"/>
      <c r="T6" s="38"/>
      <c r="U6" s="38"/>
      <c r="V6" s="38"/>
      <c r="W6" s="38"/>
      <c r="X6" s="38"/>
      <c r="Y6" s="38"/>
      <c r="Z6" s="48"/>
      <c r="AA6" s="58"/>
      <c r="AB6" s="58"/>
      <c r="AC6" s="58"/>
      <c r="AD6" s="9"/>
      <c r="AE6" s="9"/>
      <c r="AG6" s="6"/>
      <c r="AH6" s="6"/>
      <c r="AI6" s="6"/>
      <c r="AJ6" s="60"/>
    </row>
    <row r="7" spans="1:36" ht="24" customHeight="1">
      <c r="A7" s="64"/>
      <c r="B7" s="67"/>
      <c r="C7" s="74"/>
      <c r="D7" s="75"/>
      <c r="E7" s="76"/>
      <c r="F7" s="89">
        <v>3</v>
      </c>
      <c r="G7" s="90" t="s">
        <v>30</v>
      </c>
      <c r="H7" s="91">
        <v>2</v>
      </c>
      <c r="I7" s="95">
        <v>5</v>
      </c>
      <c r="J7" s="90" t="s">
        <v>30</v>
      </c>
      <c r="K7" s="96">
        <v>1</v>
      </c>
      <c r="L7" s="95">
        <v>2</v>
      </c>
      <c r="M7" s="90" t="s">
        <v>30</v>
      </c>
      <c r="N7" s="96">
        <v>0</v>
      </c>
      <c r="O7" s="97">
        <v>3</v>
      </c>
      <c r="P7" s="90" t="s">
        <v>30</v>
      </c>
      <c r="Q7" s="98">
        <v>0</v>
      </c>
      <c r="R7" s="40"/>
      <c r="S7" s="39"/>
      <c r="T7" s="39"/>
      <c r="U7" s="39"/>
      <c r="V7" s="39"/>
      <c r="W7" s="39"/>
      <c r="X7" s="39"/>
      <c r="Y7" s="39"/>
      <c r="Z7" s="49"/>
      <c r="AA7" s="14"/>
      <c r="AB7" s="15"/>
      <c r="AC7" s="15"/>
      <c r="AD7" s="26">
        <f>COUNTIF(C7:AC7,"○")*3</f>
        <v>0</v>
      </c>
      <c r="AE7" s="26">
        <f>COUNTIF(C7:AC7,"△")*1</f>
        <v>0</v>
      </c>
      <c r="AF7" s="26">
        <f>COUNTIF(C7:AC7,"●")*0</f>
        <v>0</v>
      </c>
      <c r="AG7" s="11" t="str">
        <f>B4</f>
        <v>中村 SC</v>
      </c>
      <c r="AH7" s="11">
        <f>IF(AND(AC4:AC27=""),"",VLOOKUP(1,AC4:AG27,5,0))</f>
      </c>
      <c r="AI7" s="6"/>
      <c r="AJ7" s="60"/>
    </row>
    <row r="8" spans="1:36" ht="19.5" customHeight="1">
      <c r="A8" s="62">
        <v>2</v>
      </c>
      <c r="B8" s="65" t="s">
        <v>20</v>
      </c>
      <c r="C8" s="80" t="s">
        <v>28</v>
      </c>
      <c r="D8" s="81"/>
      <c r="E8" s="82"/>
      <c r="F8" s="68"/>
      <c r="G8" s="69"/>
      <c r="H8" s="70"/>
      <c r="I8" s="80" t="s">
        <v>35</v>
      </c>
      <c r="J8" s="81"/>
      <c r="K8" s="82"/>
      <c r="L8" s="80" t="s">
        <v>36</v>
      </c>
      <c r="M8" s="81"/>
      <c r="N8" s="82"/>
      <c r="O8" s="80" t="s">
        <v>37</v>
      </c>
      <c r="P8" s="81"/>
      <c r="Q8" s="82"/>
      <c r="R8" s="40">
        <v>4</v>
      </c>
      <c r="S8" s="37">
        <v>9</v>
      </c>
      <c r="T8" s="37">
        <v>3</v>
      </c>
      <c r="U8" s="37">
        <f>IF(AND($D11="",$G11="",$J11="",$J11="",$M11="",$P11="",$AB11=""),"",COUNTIF(C11:AC11,"●"))</f>
        <v>1</v>
      </c>
      <c r="V8" s="37">
        <f>IF(AND($D11="",$G11="",$J11="",$J11="",$M11="",$P11="",$AB11=""),"",COUNTIF(C11:AC11,"△"))</f>
        <v>0</v>
      </c>
      <c r="W8" s="37">
        <f>IF(AND($C11="",$F11="",$I11="",$L11="",$O11="",$AA11=""),"",SUM($C11,$F11,$I11,$L11,$O11,$AA11))</f>
        <v>27</v>
      </c>
      <c r="X8" s="37">
        <v>4</v>
      </c>
      <c r="Y8" s="37">
        <v>23</v>
      </c>
      <c r="Z8" s="47">
        <v>2</v>
      </c>
      <c r="AA8" s="46"/>
      <c r="AB8" s="46"/>
      <c r="AC8" s="46"/>
      <c r="AD8" s="9"/>
      <c r="AE8" s="9"/>
      <c r="AG8" s="6"/>
      <c r="AH8" s="6"/>
      <c r="AI8" s="6"/>
      <c r="AJ8" s="60">
        <f>_xlfn.IFERROR(S8+Y8*0.01,"")</f>
        <v>9.23</v>
      </c>
    </row>
    <row r="9" spans="1:36" ht="19.5" customHeight="1">
      <c r="A9" s="63"/>
      <c r="B9" s="66"/>
      <c r="C9" s="83">
        <v>0.6458333333333334</v>
      </c>
      <c r="D9" s="84"/>
      <c r="E9" s="85"/>
      <c r="F9" s="71"/>
      <c r="G9" s="72"/>
      <c r="H9" s="73"/>
      <c r="I9" s="83">
        <v>0.625</v>
      </c>
      <c r="J9" s="84"/>
      <c r="K9" s="85"/>
      <c r="L9" s="83">
        <v>0.3958333333333333</v>
      </c>
      <c r="M9" s="84"/>
      <c r="N9" s="85"/>
      <c r="O9" s="83">
        <v>0.4791666666666667</v>
      </c>
      <c r="P9" s="84"/>
      <c r="Q9" s="85"/>
      <c r="R9" s="40"/>
      <c r="S9" s="38"/>
      <c r="T9" s="38"/>
      <c r="U9" s="38"/>
      <c r="V9" s="38"/>
      <c r="W9" s="38"/>
      <c r="X9" s="38"/>
      <c r="Y9" s="38"/>
      <c r="Z9" s="48"/>
      <c r="AA9" s="42"/>
      <c r="AB9" s="42"/>
      <c r="AC9" s="42"/>
      <c r="AD9" s="9"/>
      <c r="AE9" s="9"/>
      <c r="AG9" s="6"/>
      <c r="AH9" s="6"/>
      <c r="AI9" s="6"/>
      <c r="AJ9" s="60"/>
    </row>
    <row r="10" spans="1:36" ht="19.5" customHeight="1">
      <c r="A10" s="63"/>
      <c r="B10" s="66"/>
      <c r="C10" s="86" t="s">
        <v>29</v>
      </c>
      <c r="D10" s="87"/>
      <c r="E10" s="88"/>
      <c r="F10" s="71"/>
      <c r="G10" s="72"/>
      <c r="H10" s="73"/>
      <c r="I10" s="92" t="s">
        <v>38</v>
      </c>
      <c r="J10" s="93"/>
      <c r="K10" s="94"/>
      <c r="L10" s="92" t="s">
        <v>33</v>
      </c>
      <c r="M10" s="93"/>
      <c r="N10" s="94"/>
      <c r="O10" s="86" t="s">
        <v>32</v>
      </c>
      <c r="P10" s="87"/>
      <c r="Q10" s="88"/>
      <c r="R10" s="40"/>
      <c r="S10" s="38"/>
      <c r="T10" s="38"/>
      <c r="U10" s="38"/>
      <c r="V10" s="38"/>
      <c r="W10" s="38"/>
      <c r="X10" s="38"/>
      <c r="Y10" s="38"/>
      <c r="Z10" s="48"/>
      <c r="AA10" s="58"/>
      <c r="AB10" s="58"/>
      <c r="AC10" s="58"/>
      <c r="AD10" s="9"/>
      <c r="AE10" s="9"/>
      <c r="AG10" s="6"/>
      <c r="AH10" s="6"/>
      <c r="AI10" s="6"/>
      <c r="AJ10" s="60"/>
    </row>
    <row r="11" spans="1:36" ht="24" customHeight="1">
      <c r="A11" s="64"/>
      <c r="B11" s="67"/>
      <c r="C11" s="106">
        <v>2</v>
      </c>
      <c r="D11" s="107" t="s">
        <v>34</v>
      </c>
      <c r="E11" s="108">
        <v>3</v>
      </c>
      <c r="F11" s="74"/>
      <c r="G11" s="75"/>
      <c r="H11" s="76"/>
      <c r="I11" s="89">
        <v>8</v>
      </c>
      <c r="J11" s="90" t="s">
        <v>30</v>
      </c>
      <c r="K11" s="91">
        <v>0</v>
      </c>
      <c r="L11" s="89">
        <v>7</v>
      </c>
      <c r="M11" s="90" t="s">
        <v>30</v>
      </c>
      <c r="N11" s="91">
        <v>0</v>
      </c>
      <c r="O11" s="109">
        <v>10</v>
      </c>
      <c r="P11" s="90" t="s">
        <v>30</v>
      </c>
      <c r="Q11" s="107">
        <v>1</v>
      </c>
      <c r="R11" s="40"/>
      <c r="S11" s="39"/>
      <c r="T11" s="39"/>
      <c r="U11" s="39"/>
      <c r="V11" s="39"/>
      <c r="W11" s="39"/>
      <c r="X11" s="39"/>
      <c r="Y11" s="39"/>
      <c r="Z11" s="49"/>
      <c r="AA11" s="14"/>
      <c r="AB11" s="15"/>
      <c r="AC11" s="15"/>
      <c r="AD11" s="26">
        <f>COUNTIF(C11:AC11,"○")*3</f>
        <v>0</v>
      </c>
      <c r="AE11" s="26">
        <f>COUNTIF(C11:AC11,"△")*1</f>
        <v>0</v>
      </c>
      <c r="AF11" s="26">
        <f>COUNTIF(C11:AC11,"●")*0</f>
        <v>0</v>
      </c>
      <c r="AG11" s="11" t="str">
        <f>B8</f>
        <v>UPFC</v>
      </c>
      <c r="AH11" s="11"/>
      <c r="AI11" s="6"/>
      <c r="AJ11" s="60"/>
    </row>
    <row r="12" spans="1:36" ht="19.5" customHeight="1">
      <c r="A12" s="62">
        <v>3</v>
      </c>
      <c r="B12" s="65" t="s">
        <v>21</v>
      </c>
      <c r="C12" s="35" t="str">
        <f>IF(AND($I$4=""),"",$I$4)</f>
        <v>7月15日</v>
      </c>
      <c r="D12" s="36"/>
      <c r="E12" s="56"/>
      <c r="F12" s="35" t="str">
        <f>IF(AND($I$8=""),"",$I$8)</f>
        <v>10月20日</v>
      </c>
      <c r="G12" s="36"/>
      <c r="H12" s="56"/>
      <c r="I12" s="68"/>
      <c r="J12" s="69"/>
      <c r="K12" s="70"/>
      <c r="L12" s="80" t="s">
        <v>39</v>
      </c>
      <c r="M12" s="81"/>
      <c r="N12" s="82"/>
      <c r="O12" s="99" t="s">
        <v>31</v>
      </c>
      <c r="P12" s="100"/>
      <c r="Q12" s="100"/>
      <c r="R12" s="40">
        <v>4</v>
      </c>
      <c r="S12" s="37">
        <v>3</v>
      </c>
      <c r="T12" s="37">
        <v>1</v>
      </c>
      <c r="U12" s="37">
        <f>IF(AND($D15="",$G15="",$J15="",$J15="",$M15="",$P15="",$AB15=""),"",COUNTIF(C15:AC15,"●"))</f>
        <v>3</v>
      </c>
      <c r="V12" s="37">
        <f>IF(AND($D15="",$G15="",$J15="",$J15="",$M15="",$P15="",$AB15=""),"",COUNTIF(C15:AC15,"△"))</f>
        <v>0</v>
      </c>
      <c r="W12" s="37">
        <f>IF(AND($C15="",$F15="",$I15="",$L15="",$O15="",$AA15=""),"",SUM($C15,$F15,$I15,$L15,$O15,$AA15))</f>
        <v>3</v>
      </c>
      <c r="X12" s="37">
        <f>IF(AND($E15="",$H15="",$K15="",$N15="",$Q15="",$AC15=""),"",SUM($E15,$H15,$K15,$N15,$Q15,$AC15))</f>
        <v>15</v>
      </c>
      <c r="Y12" s="37">
        <f>IF(AND($W12="",$X12=""),"",($W12-$X12))</f>
        <v>-12</v>
      </c>
      <c r="Z12" s="47">
        <v>4</v>
      </c>
      <c r="AA12" s="46"/>
      <c r="AB12" s="46"/>
      <c r="AC12" s="46"/>
      <c r="AD12" s="9"/>
      <c r="AE12" s="9"/>
      <c r="AG12" s="6"/>
      <c r="AH12" s="6"/>
      <c r="AI12" s="6"/>
      <c r="AJ12" s="60">
        <f>_xlfn.IFERROR(S12+Y12*0.01,"")</f>
        <v>2.88</v>
      </c>
    </row>
    <row r="13" spans="1:36" ht="19.5" customHeight="1">
      <c r="A13" s="63"/>
      <c r="B13" s="66"/>
      <c r="C13" s="41">
        <f>IF(AND($I$5=""),"",$I$5)</f>
        <v>0.5625</v>
      </c>
      <c r="D13" s="42"/>
      <c r="E13" s="61"/>
      <c r="F13" s="41">
        <f>IF(AND($I$9=""),"",$I$9)</f>
        <v>0.625</v>
      </c>
      <c r="G13" s="42"/>
      <c r="H13" s="61"/>
      <c r="I13" s="71"/>
      <c r="J13" s="72"/>
      <c r="K13" s="73"/>
      <c r="L13" s="83">
        <v>0.3854166666666667</v>
      </c>
      <c r="M13" s="84"/>
      <c r="N13" s="85"/>
      <c r="O13" s="83">
        <v>0.6458333333333334</v>
      </c>
      <c r="P13" s="84"/>
      <c r="Q13" s="111"/>
      <c r="R13" s="40"/>
      <c r="S13" s="38"/>
      <c r="T13" s="38"/>
      <c r="U13" s="38"/>
      <c r="V13" s="38"/>
      <c r="W13" s="38"/>
      <c r="X13" s="38"/>
      <c r="Y13" s="38"/>
      <c r="Z13" s="48"/>
      <c r="AA13" s="42"/>
      <c r="AB13" s="42"/>
      <c r="AC13" s="42"/>
      <c r="AD13" s="9"/>
      <c r="AE13" s="9"/>
      <c r="AG13" s="6"/>
      <c r="AH13" s="6"/>
      <c r="AI13" s="6"/>
      <c r="AJ13" s="60"/>
    </row>
    <row r="14" spans="1:36" ht="19.5" customHeight="1">
      <c r="A14" s="63"/>
      <c r="B14" s="66"/>
      <c r="C14" s="57" t="str">
        <f>IF(AND($I$6=""),"",$I$6)</f>
        <v>四季の香り小学校</v>
      </c>
      <c r="D14" s="58"/>
      <c r="E14" s="59"/>
      <c r="F14" s="57" t="str">
        <f>IF(AND($I$10=""),"",$I$10)</f>
        <v>小竹小学校</v>
      </c>
      <c r="G14" s="58"/>
      <c r="H14" s="59"/>
      <c r="I14" s="71"/>
      <c r="J14" s="72"/>
      <c r="K14" s="73"/>
      <c r="L14" s="92" t="s">
        <v>38</v>
      </c>
      <c r="M14" s="93"/>
      <c r="N14" s="94"/>
      <c r="O14" s="86" t="s">
        <v>32</v>
      </c>
      <c r="P14" s="87"/>
      <c r="Q14" s="112"/>
      <c r="R14" s="40"/>
      <c r="S14" s="38"/>
      <c r="T14" s="38"/>
      <c r="U14" s="38"/>
      <c r="V14" s="38"/>
      <c r="W14" s="38"/>
      <c r="X14" s="38"/>
      <c r="Y14" s="38"/>
      <c r="Z14" s="48"/>
      <c r="AA14" s="58"/>
      <c r="AB14" s="58"/>
      <c r="AC14" s="58"/>
      <c r="AD14" s="9"/>
      <c r="AE14" s="9"/>
      <c r="AG14" s="6"/>
      <c r="AH14" s="6"/>
      <c r="AI14" s="6"/>
      <c r="AJ14" s="60"/>
    </row>
    <row r="15" spans="1:36" ht="24" customHeight="1">
      <c r="A15" s="64"/>
      <c r="B15" s="67"/>
      <c r="C15" s="10">
        <f>IF(AND(K$7=""),"",K$7)</f>
        <v>1</v>
      </c>
      <c r="D15" s="12" t="str">
        <f>IF(AND($C15="",$E15=""),"",IF($C15&gt;$E15,"○",IF($C15=$E15,"△",IF($C15&lt;$E15,"●"))))</f>
        <v>●</v>
      </c>
      <c r="E15" s="13">
        <f>IF(AND(I$7=""),"",I$7)</f>
        <v>5</v>
      </c>
      <c r="F15" s="10">
        <f>IF(AND(K$11=""),"",K$11)</f>
        <v>0</v>
      </c>
      <c r="G15" s="12" t="str">
        <f>IF(AND($F15="",$H15=""),"",IF($F15&gt;$H15,"○",IF($F15=$H15,"△",IF($F15&lt;$H15,"●"))))</f>
        <v>●</v>
      </c>
      <c r="H15" s="13">
        <f>IF(AND(I$11=""),"",I$11)</f>
        <v>8</v>
      </c>
      <c r="I15" s="74"/>
      <c r="J15" s="75"/>
      <c r="K15" s="76"/>
      <c r="L15" s="89">
        <v>1</v>
      </c>
      <c r="M15" s="107" t="s">
        <v>34</v>
      </c>
      <c r="N15" s="110">
        <v>2</v>
      </c>
      <c r="O15" s="89">
        <v>1</v>
      </c>
      <c r="P15" s="90" t="s">
        <v>30</v>
      </c>
      <c r="Q15" s="110">
        <v>0</v>
      </c>
      <c r="R15" s="40"/>
      <c r="S15" s="39"/>
      <c r="T15" s="39"/>
      <c r="U15" s="39"/>
      <c r="V15" s="39"/>
      <c r="W15" s="39"/>
      <c r="X15" s="39"/>
      <c r="Y15" s="39"/>
      <c r="Z15" s="49"/>
      <c r="AA15" s="14"/>
      <c r="AB15" s="15"/>
      <c r="AC15" s="15"/>
      <c r="AD15" s="26">
        <f>COUNTIF(C15:AC15,"○")*3</f>
        <v>0</v>
      </c>
      <c r="AE15" s="26">
        <f>COUNTIF(C15:AC15,"△")*1</f>
        <v>0</v>
      </c>
      <c r="AF15" s="26">
        <f>COUNTIF(C15:AC15,"●")*0</f>
        <v>0</v>
      </c>
      <c r="AG15" s="11" t="str">
        <f>B12</f>
        <v>小竹 SC</v>
      </c>
      <c r="AH15" s="11"/>
      <c r="AI15" s="6"/>
      <c r="AJ15" s="60"/>
    </row>
    <row r="16" spans="1:36" ht="19.5" customHeight="1">
      <c r="A16" s="62">
        <v>4</v>
      </c>
      <c r="B16" s="65" t="s">
        <v>22</v>
      </c>
      <c r="C16" s="35" t="str">
        <f>IF(AND($L$4=""),"",$L$4)</f>
        <v>10月26日</v>
      </c>
      <c r="D16" s="36"/>
      <c r="E16" s="56"/>
      <c r="F16" s="35" t="str">
        <f>IF(AND($L$8=""),"",$L$8)</f>
        <v>12月15日</v>
      </c>
      <c r="G16" s="36"/>
      <c r="H16" s="56"/>
      <c r="I16" s="35" t="str">
        <f>IF(AND($L$12=""),"",$L$12)</f>
        <v>10月5日</v>
      </c>
      <c r="J16" s="36"/>
      <c r="K16" s="56"/>
      <c r="L16" s="68"/>
      <c r="M16" s="69"/>
      <c r="N16" s="70"/>
      <c r="O16" s="99" t="s">
        <v>40</v>
      </c>
      <c r="P16" s="100"/>
      <c r="Q16" s="101"/>
      <c r="R16" s="40">
        <v>4</v>
      </c>
      <c r="S16" s="37">
        <v>6</v>
      </c>
      <c r="T16" s="37">
        <v>2</v>
      </c>
      <c r="U16" s="37">
        <f>IF(AND($D19="",$G19="",$J19="",$J19="",$M19="",$P19="",$AB19=""),"",COUNTIF(C19:AC19,"●"))</f>
        <v>2</v>
      </c>
      <c r="V16" s="37">
        <f>IF(AND($D19="",$G19="",$J19="",$J19="",$M19="",$P19="",$AB19=""),"",COUNTIF(C19:AC19,"△"))</f>
        <v>0</v>
      </c>
      <c r="W16" s="37">
        <f>IF(AND($C19="",$F19="",$I19="",$L19="",$O19="",$AA19=""),"",SUM($C19,$F19,$I19,$L19,$O19,$AA19))</f>
        <v>6</v>
      </c>
      <c r="X16" s="37">
        <f>IF(AND($E19="",$H19="",$K19="",$N19="",$Q19="",$AC19=""),"",SUM($E19,$H19,$K19,$N19,$Q19,$AC19))</f>
        <v>11</v>
      </c>
      <c r="Y16" s="37">
        <f>IF(AND($W16="",$X16=""),"",($W16-$X16))</f>
        <v>-5</v>
      </c>
      <c r="Z16" s="47">
        <v>3</v>
      </c>
      <c r="AA16" s="46"/>
      <c r="AB16" s="46"/>
      <c r="AC16" s="46"/>
      <c r="AD16" s="9"/>
      <c r="AE16" s="9"/>
      <c r="AG16" s="6"/>
      <c r="AH16" s="6"/>
      <c r="AI16" s="6"/>
      <c r="AJ16" s="60">
        <f>_xlfn.IFERROR(S16+Y16*0.01,"")</f>
        <v>5.95</v>
      </c>
    </row>
    <row r="17" spans="1:36" ht="19.5" customHeight="1">
      <c r="A17" s="63"/>
      <c r="B17" s="66"/>
      <c r="C17" s="41">
        <f>IF(AND($L$5=""),"",$L$5)</f>
        <v>0.3958333333333333</v>
      </c>
      <c r="D17" s="42"/>
      <c r="E17" s="61"/>
      <c r="F17" s="41">
        <f>IF(AND($L$9=""),"",$L$9)</f>
        <v>0.3958333333333333</v>
      </c>
      <c r="G17" s="42"/>
      <c r="H17" s="61"/>
      <c r="I17" s="41">
        <f>IF(AND($L$13=""),"",$L$13)</f>
        <v>0.3854166666666667</v>
      </c>
      <c r="J17" s="42"/>
      <c r="K17" s="61"/>
      <c r="L17" s="71"/>
      <c r="M17" s="72"/>
      <c r="N17" s="73"/>
      <c r="O17" s="83">
        <v>0.3958333333333333</v>
      </c>
      <c r="P17" s="84"/>
      <c r="Q17" s="85"/>
      <c r="R17" s="40"/>
      <c r="S17" s="38"/>
      <c r="T17" s="38"/>
      <c r="U17" s="38"/>
      <c r="V17" s="38"/>
      <c r="W17" s="38"/>
      <c r="X17" s="38"/>
      <c r="Y17" s="38"/>
      <c r="Z17" s="48"/>
      <c r="AA17" s="42"/>
      <c r="AB17" s="42"/>
      <c r="AC17" s="42"/>
      <c r="AD17" s="9"/>
      <c r="AE17" s="9"/>
      <c r="AG17" s="6"/>
      <c r="AH17" s="6"/>
      <c r="AI17" s="6"/>
      <c r="AJ17" s="60"/>
    </row>
    <row r="18" spans="1:36" ht="19.5" customHeight="1">
      <c r="A18" s="63"/>
      <c r="B18" s="66"/>
      <c r="C18" s="57" t="str">
        <f>IF(AND($L$6=""),"",$L$6)</f>
        <v>開進第二小学校</v>
      </c>
      <c r="D18" s="58"/>
      <c r="E18" s="59"/>
      <c r="F18" s="57" t="str">
        <f>IF(AND($L$10=""),"",$L$10)</f>
        <v>開進第二小学校</v>
      </c>
      <c r="G18" s="58"/>
      <c r="H18" s="59"/>
      <c r="I18" s="57" t="str">
        <f>IF(AND($L$14=""),"",$L$14)</f>
        <v>小竹小学校</v>
      </c>
      <c r="J18" s="58"/>
      <c r="K18" s="59"/>
      <c r="L18" s="71"/>
      <c r="M18" s="72"/>
      <c r="N18" s="73"/>
      <c r="O18" s="92" t="s">
        <v>33</v>
      </c>
      <c r="P18" s="93"/>
      <c r="Q18" s="94"/>
      <c r="R18" s="40"/>
      <c r="S18" s="38"/>
      <c r="T18" s="38"/>
      <c r="U18" s="38"/>
      <c r="V18" s="38"/>
      <c r="W18" s="38"/>
      <c r="X18" s="38"/>
      <c r="Y18" s="38"/>
      <c r="Z18" s="48"/>
      <c r="AA18" s="58"/>
      <c r="AB18" s="58"/>
      <c r="AC18" s="58"/>
      <c r="AD18" s="9"/>
      <c r="AE18" s="9"/>
      <c r="AG18" s="6"/>
      <c r="AH18" s="6"/>
      <c r="AI18" s="6"/>
      <c r="AJ18" s="60"/>
    </row>
    <row r="19" spans="1:36" ht="24" customHeight="1">
      <c r="A19" s="64"/>
      <c r="B19" s="67"/>
      <c r="C19" s="10">
        <f>IF(AND(N$7=""),"",N$7)</f>
        <v>0</v>
      </c>
      <c r="D19" s="12" t="str">
        <f>IF(AND($C19="",$E19=""),"",IF($C19&gt;$E19,"○",IF($C19=$E19,"△",IF($C19&lt;$E19,"●"))))</f>
        <v>●</v>
      </c>
      <c r="E19" s="13">
        <f>IF(AND(L$7=""),"",L$7)</f>
        <v>2</v>
      </c>
      <c r="F19" s="10">
        <f>IF(AND(N$11=""),"",N$11)</f>
        <v>0</v>
      </c>
      <c r="G19" s="12" t="str">
        <f>IF(AND($F19="",$H19=""),"",IF($F19&gt;$H19,"○",IF($F19=$H19,"△",IF($F19&lt;$H19,"●"))))</f>
        <v>●</v>
      </c>
      <c r="H19" s="13">
        <f>IF(AND(L$11=""),"",L$11)</f>
        <v>7</v>
      </c>
      <c r="I19" s="10">
        <f>IF(AND(N$15=""),"",N$15)</f>
        <v>2</v>
      </c>
      <c r="J19" s="12" t="str">
        <f>IF(AND($I19="",$K19=""),"",IF($I19&gt;$K19,"○",IF($I19=$K19,"△",IF($I19&lt;$K19,"●"))))</f>
        <v>○</v>
      </c>
      <c r="K19" s="13">
        <f>IF(AND(L$15=""),"",L$15)</f>
        <v>1</v>
      </c>
      <c r="L19" s="74"/>
      <c r="M19" s="75"/>
      <c r="N19" s="76"/>
      <c r="O19" s="89">
        <v>4</v>
      </c>
      <c r="P19" s="110" t="s">
        <v>30</v>
      </c>
      <c r="Q19" s="91">
        <v>1</v>
      </c>
      <c r="R19" s="40"/>
      <c r="S19" s="39"/>
      <c r="T19" s="39"/>
      <c r="U19" s="39"/>
      <c r="V19" s="39"/>
      <c r="W19" s="39"/>
      <c r="X19" s="39"/>
      <c r="Y19" s="39"/>
      <c r="Z19" s="49"/>
      <c r="AA19" s="14"/>
      <c r="AB19" s="15"/>
      <c r="AC19" s="15"/>
      <c r="AD19" s="26">
        <f>COUNTIF(C19:AC19,"○")*3</f>
        <v>3</v>
      </c>
      <c r="AE19" s="26">
        <f>COUNTIF(C19:AC19,"△")*1</f>
        <v>0</v>
      </c>
      <c r="AF19" s="26">
        <f>COUNTIF(C19:AC19,"●")*0</f>
        <v>0</v>
      </c>
      <c r="AG19" s="11" t="str">
        <f>B16</f>
        <v>開二 SC</v>
      </c>
      <c r="AH19" s="11"/>
      <c r="AI19" s="6"/>
      <c r="AJ19" s="60"/>
    </row>
    <row r="20" spans="1:36" ht="19.5" customHeight="1">
      <c r="A20" s="62">
        <v>5</v>
      </c>
      <c r="B20" s="65" t="s">
        <v>23</v>
      </c>
      <c r="C20" s="35" t="str">
        <f>IF(AND($O$4=""),"",$O$4)</f>
        <v>7月15日</v>
      </c>
      <c r="D20" s="36"/>
      <c r="E20" s="56"/>
      <c r="F20" s="35" t="str">
        <f>IF(AND($O$8=""),"",$O$8)</f>
        <v>10月27日</v>
      </c>
      <c r="G20" s="36"/>
      <c r="H20" s="56"/>
      <c r="I20" s="35" t="str">
        <f>IF(AND($O$12=""),"",$O$12)</f>
        <v>7月15日</v>
      </c>
      <c r="J20" s="36"/>
      <c r="K20" s="56"/>
      <c r="L20" s="35" t="str">
        <f>IF(AND($O$16=""),"",$O$16)</f>
        <v>10月13日</v>
      </c>
      <c r="M20" s="36"/>
      <c r="N20" s="56"/>
      <c r="O20" s="68"/>
      <c r="P20" s="69"/>
      <c r="Q20" s="70"/>
      <c r="R20" s="40">
        <f>IF(AND($D23="",$G23="",$J23="",$M23="",$P23="",$AB23=""),"",SUM((COUNTIF($C23:$AC23,"○")),(COUNTIF($C23:$AC23,"●")),(COUNTIF($C23:$AC23,"△"))))</f>
        <v>4</v>
      </c>
      <c r="S20" s="37">
        <f>IF(AND($D23="",$G23="",$J23="",$M23="",$P23="",$AB23=""),"",SUM($AD23:$AF23))</f>
        <v>0</v>
      </c>
      <c r="T20" s="37">
        <f>IF(AND($D23="",$G23="",$J23="",$J23="",$M23="",$P23="",$AB23=""),"",COUNTIF(C23:AC23,"○"))</f>
        <v>0</v>
      </c>
      <c r="U20" s="37">
        <f>IF(AND($D23="",$G23="",$J23="",$J23="",$M23="",$P23="",$AB23=""),"",COUNTIF(C23:AC23,"●"))</f>
        <v>4</v>
      </c>
      <c r="V20" s="37">
        <f>IF(AND($D23="",$G23="",$J23="",$J23="",$M23="",$P23="",$AB23=""),"",COUNTIF(C23:AC23,"△"))</f>
        <v>0</v>
      </c>
      <c r="W20" s="37">
        <f>IF(AND($C23="",$F23="",$I23="",$L23="",$O23="",$AA23=""),"",SUM($C23,$F23,$I23,$L23,$O23,$AA23))</f>
        <v>2</v>
      </c>
      <c r="X20" s="37">
        <f>IF(AND($E23="",$H23="",$K23="",$N23="",$Q23="",$AC23=""),"",SUM($E23,$H23,$K23,$N23,$Q23,$AC23))</f>
        <v>18</v>
      </c>
      <c r="Y20" s="37">
        <f>IF(AND($W20="",$X20=""),"",($W20-$X20))</f>
        <v>-16</v>
      </c>
      <c r="Z20" s="47">
        <v>5</v>
      </c>
      <c r="AA20" s="46"/>
      <c r="AB20" s="46"/>
      <c r="AC20" s="46"/>
      <c r="AD20" s="9"/>
      <c r="AE20" s="9"/>
      <c r="AG20" s="6"/>
      <c r="AH20" s="6"/>
      <c r="AI20" s="6"/>
      <c r="AJ20" s="60">
        <f>_xlfn.IFERROR(S20+Y20*0.01,"")</f>
        <v>-0.16</v>
      </c>
    </row>
    <row r="21" spans="1:36" ht="19.5" customHeight="1">
      <c r="A21" s="63"/>
      <c r="B21" s="66"/>
      <c r="C21" s="41">
        <f>IF(AND($O$5=""),"",$O$5)</f>
        <v>0.6041666666666666</v>
      </c>
      <c r="D21" s="42"/>
      <c r="E21" s="61"/>
      <c r="F21" s="41">
        <f>IF(AND($O$9=""),"",$O$9)</f>
        <v>0.4791666666666667</v>
      </c>
      <c r="G21" s="42"/>
      <c r="H21" s="61"/>
      <c r="I21" s="41">
        <f>IF(AND($O$13=""),"",$O$13)</f>
        <v>0.6458333333333334</v>
      </c>
      <c r="J21" s="42"/>
      <c r="K21" s="61"/>
      <c r="L21" s="41">
        <f>IF(AND($O$17=""),"",$O$17)</f>
        <v>0.3958333333333333</v>
      </c>
      <c r="M21" s="42"/>
      <c r="N21" s="61"/>
      <c r="O21" s="71"/>
      <c r="P21" s="72"/>
      <c r="Q21" s="73"/>
      <c r="R21" s="40"/>
      <c r="S21" s="38"/>
      <c r="T21" s="38"/>
      <c r="U21" s="38"/>
      <c r="V21" s="38"/>
      <c r="W21" s="38"/>
      <c r="X21" s="38"/>
      <c r="Y21" s="38"/>
      <c r="Z21" s="48"/>
      <c r="AA21" s="42"/>
      <c r="AB21" s="42"/>
      <c r="AC21" s="42"/>
      <c r="AD21" s="9"/>
      <c r="AE21" s="9"/>
      <c r="AG21" s="6"/>
      <c r="AH21" s="6"/>
      <c r="AI21" s="6"/>
      <c r="AJ21" s="60"/>
    </row>
    <row r="22" spans="1:36" ht="19.5" customHeight="1">
      <c r="A22" s="63"/>
      <c r="B22" s="66"/>
      <c r="C22" s="57" t="str">
        <f>IF(AND($O$6=""),"",$O$6)</f>
        <v>四季の香り小学校</v>
      </c>
      <c r="D22" s="58"/>
      <c r="E22" s="59"/>
      <c r="F22" s="57" t="str">
        <f>IF(AND($O$10=""),"",$O$10)</f>
        <v>四季の香り小学校</v>
      </c>
      <c r="G22" s="58"/>
      <c r="H22" s="59"/>
      <c r="I22" s="57" t="str">
        <f>IF(AND($O$14=""),"",$O$14)</f>
        <v>四季の香り小学校</v>
      </c>
      <c r="J22" s="58"/>
      <c r="K22" s="59"/>
      <c r="L22" s="57" t="str">
        <f>IF(AND($O$18=""),"",$O$18)</f>
        <v>開進第二小学校</v>
      </c>
      <c r="M22" s="58"/>
      <c r="N22" s="59"/>
      <c r="O22" s="71"/>
      <c r="P22" s="72"/>
      <c r="Q22" s="73"/>
      <c r="R22" s="40"/>
      <c r="S22" s="38"/>
      <c r="T22" s="38"/>
      <c r="U22" s="38"/>
      <c r="V22" s="38"/>
      <c r="W22" s="38"/>
      <c r="X22" s="38"/>
      <c r="Y22" s="38"/>
      <c r="Z22" s="48"/>
      <c r="AA22" s="58"/>
      <c r="AB22" s="58"/>
      <c r="AC22" s="58"/>
      <c r="AD22" s="9"/>
      <c r="AE22" s="9"/>
      <c r="AG22" s="6"/>
      <c r="AH22" s="6"/>
      <c r="AI22" s="6"/>
      <c r="AJ22" s="60"/>
    </row>
    <row r="23" spans="1:36" ht="24" customHeight="1">
      <c r="A23" s="64"/>
      <c r="B23" s="67"/>
      <c r="C23" s="10">
        <f>IF(AND($Q$7=""),"",$Q$7)</f>
        <v>0</v>
      </c>
      <c r="D23" s="12" t="str">
        <f>IF(AND($C23="",$E23=""),"",IF($C23&gt;$E23,"○",IF($C23=$E23,"△",IF($C23&lt;$E23,"●"))))</f>
        <v>●</v>
      </c>
      <c r="E23" s="13">
        <f>IF(AND($O$7=""),"",$O$7)</f>
        <v>3</v>
      </c>
      <c r="F23" s="10">
        <f>IF(AND(Q$11=""),"",Q$11)</f>
        <v>1</v>
      </c>
      <c r="G23" s="12" t="str">
        <f>IF(AND($F23="",$H23=""),"",IF($F23&gt;$H23,"○",IF($F23=$H23,"△",IF($F23&lt;$H23,"●"))))</f>
        <v>●</v>
      </c>
      <c r="H23" s="13">
        <f>IF(AND(O$11=""),"",O$11)</f>
        <v>10</v>
      </c>
      <c r="I23" s="10">
        <f>IF(AND($Q$15=""),"",$Q$15)</f>
        <v>0</v>
      </c>
      <c r="J23" s="12" t="str">
        <f>IF(AND($I23="",$K23=""),"",IF($I23&gt;$K23,"○",IF($I23=$K23,"△",IF($I23&lt;$K23,"●"))))</f>
        <v>●</v>
      </c>
      <c r="K23" s="13">
        <f>IF(AND($O$15=""),"",$O$15)</f>
        <v>1</v>
      </c>
      <c r="L23" s="10">
        <v>1</v>
      </c>
      <c r="M23" s="12" t="str">
        <f>IF(AND($L23="",$N23=""),"",IF($L23&gt;$N23,"○",IF($L23=$N23,"△",IF($L23&lt;$N23,"●"))))</f>
        <v>●</v>
      </c>
      <c r="N23" s="13">
        <f>IF(AND($O$19=""),"",$O$19)</f>
        <v>4</v>
      </c>
      <c r="O23" s="74"/>
      <c r="P23" s="75"/>
      <c r="Q23" s="76"/>
      <c r="R23" s="40"/>
      <c r="S23" s="39"/>
      <c r="T23" s="39"/>
      <c r="U23" s="39"/>
      <c r="V23" s="39"/>
      <c r="W23" s="39"/>
      <c r="X23" s="39"/>
      <c r="Y23" s="39"/>
      <c r="Z23" s="49"/>
      <c r="AA23" s="14"/>
      <c r="AB23" s="15"/>
      <c r="AC23" s="15"/>
      <c r="AD23" s="26">
        <f>COUNTIF(C23:AC23,"○")*3</f>
        <v>0</v>
      </c>
      <c r="AE23" s="26">
        <f>COUNTIF(C23:AC23,"△")*1</f>
        <v>0</v>
      </c>
      <c r="AF23" s="26">
        <f>COUNTIF(C23:AC23,"●")*0</f>
        <v>0</v>
      </c>
      <c r="AG23" s="11" t="str">
        <f>B20</f>
        <v>隼 SC</v>
      </c>
      <c r="AH23" s="11"/>
      <c r="AI23" s="6"/>
      <c r="AJ23" s="60"/>
    </row>
    <row r="24" spans="1:36" ht="19.5" customHeight="1">
      <c r="A24" s="17"/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2"/>
      <c r="S24" s="22"/>
      <c r="T24" s="22"/>
      <c r="U24" s="23"/>
      <c r="V24" s="23"/>
      <c r="W24" s="24"/>
      <c r="X24" s="24"/>
      <c r="Y24" s="24"/>
      <c r="Z24" s="24"/>
      <c r="AA24" s="24">
        <f>IF(AND($E27="",$H27="",$K27="",$N27="",$Q27="",$T27=""),"",SUM($E27,$H27,$K27,$N27,$Q27,$T27))</f>
      </c>
      <c r="AB24" s="77">
        <f>IF(AND($Z24="",$AA24=""),"",($Z24-$AA24))</f>
      </c>
      <c r="AC24" s="78">
        <f>IF(AND($U24=""),"",RANK(AJ24,AJ$24:AJ$27))</f>
      </c>
      <c r="AD24" s="9"/>
      <c r="AE24" s="9"/>
      <c r="AG24" s="6"/>
      <c r="AH24" s="6"/>
      <c r="AI24" s="6"/>
      <c r="AJ24" s="60">
        <f>_xlfn.IFERROR(V24+AB24*0.01,"")</f>
      </c>
    </row>
    <row r="25" spans="1:36" ht="19.5" customHeight="1">
      <c r="A25" s="17"/>
      <c r="B25" s="20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2"/>
      <c r="S25" s="22"/>
      <c r="T25" s="22"/>
      <c r="U25" s="24"/>
      <c r="V25" s="24"/>
      <c r="W25" s="24"/>
      <c r="X25" s="24"/>
      <c r="Y25" s="24"/>
      <c r="Z25" s="24"/>
      <c r="AA25" s="24"/>
      <c r="AB25" s="77"/>
      <c r="AC25" s="78"/>
      <c r="AD25" s="9"/>
      <c r="AE25" s="9"/>
      <c r="AG25" s="6"/>
      <c r="AH25" s="6"/>
      <c r="AI25" s="6"/>
      <c r="AJ25" s="60"/>
    </row>
    <row r="26" spans="1:36" s="30" customFormat="1" ht="24.75" customHeight="1">
      <c r="A26" s="27"/>
      <c r="B26" s="28"/>
      <c r="C26" s="29"/>
      <c r="D26" s="29"/>
      <c r="E26" s="29"/>
      <c r="F26" s="29"/>
      <c r="G26" s="29"/>
      <c r="H26" s="29"/>
      <c r="I26" s="29"/>
      <c r="J26" s="29"/>
      <c r="K26" s="27"/>
      <c r="L26" s="27"/>
      <c r="AB26" s="77"/>
      <c r="AC26" s="78"/>
      <c r="AJ26" s="60"/>
    </row>
    <row r="27" spans="1:36" s="30" customFormat="1" ht="24.75" customHeight="1">
      <c r="A27" s="27"/>
      <c r="B27" s="31"/>
      <c r="C27" s="29"/>
      <c r="D27" s="29"/>
      <c r="E27" s="29"/>
      <c r="F27" s="27"/>
      <c r="G27" s="27"/>
      <c r="H27" s="27"/>
      <c r="I27" s="27"/>
      <c r="J27" s="27"/>
      <c r="K27" s="27"/>
      <c r="L27" s="27"/>
      <c r="AB27" s="77"/>
      <c r="AC27" s="78"/>
      <c r="AJ27" s="60"/>
    </row>
    <row r="28" spans="2:23" ht="30.75" customHeight="1">
      <c r="B28" s="32" t="s">
        <v>10</v>
      </c>
      <c r="C28" s="79" t="s">
        <v>14</v>
      </c>
      <c r="D28" s="79"/>
      <c r="E28" s="79"/>
      <c r="F28" s="79"/>
      <c r="G28" s="79" t="s">
        <v>11</v>
      </c>
      <c r="H28" s="79"/>
      <c r="I28" s="79"/>
      <c r="J28" s="79" t="s">
        <v>12</v>
      </c>
      <c r="K28" s="79"/>
      <c r="L28" s="79"/>
      <c r="M28" s="79"/>
      <c r="N28" s="79"/>
      <c r="O28" s="79"/>
      <c r="P28" s="79"/>
      <c r="Q28" s="79"/>
      <c r="R28" s="79"/>
      <c r="S28" s="79" t="s">
        <v>13</v>
      </c>
      <c r="T28" s="79"/>
      <c r="U28" s="79"/>
      <c r="V28" s="79" t="s">
        <v>18</v>
      </c>
      <c r="W28" s="79"/>
    </row>
    <row r="29" spans="2:23" ht="33.75" customHeight="1">
      <c r="B29" s="32" t="s">
        <v>31</v>
      </c>
      <c r="C29" s="79" t="s">
        <v>32</v>
      </c>
      <c r="D29" s="79"/>
      <c r="E29" s="79"/>
      <c r="F29" s="79"/>
      <c r="G29" s="113">
        <v>0.5625</v>
      </c>
      <c r="H29" s="79"/>
      <c r="I29" s="79"/>
      <c r="J29" s="79" t="s">
        <v>41</v>
      </c>
      <c r="K29" s="79"/>
      <c r="L29" s="79"/>
      <c r="M29" s="79"/>
      <c r="N29" s="79"/>
      <c r="O29" s="79"/>
      <c r="P29" s="79"/>
      <c r="Q29" s="79"/>
      <c r="R29" s="79"/>
      <c r="S29" s="79" t="s">
        <v>27</v>
      </c>
      <c r="T29" s="79"/>
      <c r="U29" s="79"/>
      <c r="V29" s="79" t="s">
        <v>25</v>
      </c>
      <c r="W29" s="79"/>
    </row>
    <row r="30" spans="2:23" ht="33.75" customHeight="1">
      <c r="B30" s="32" t="s">
        <v>31</v>
      </c>
      <c r="C30" s="79" t="s">
        <v>32</v>
      </c>
      <c r="D30" s="79"/>
      <c r="E30" s="79"/>
      <c r="F30" s="79"/>
      <c r="G30" s="113">
        <v>0.6041666666666666</v>
      </c>
      <c r="H30" s="79"/>
      <c r="I30" s="79"/>
      <c r="J30" s="79" t="s">
        <v>42</v>
      </c>
      <c r="K30" s="79"/>
      <c r="L30" s="79"/>
      <c r="M30" s="79"/>
      <c r="N30" s="79"/>
      <c r="O30" s="79"/>
      <c r="P30" s="79"/>
      <c r="Q30" s="79"/>
      <c r="R30" s="79"/>
      <c r="S30" s="79" t="s">
        <v>25</v>
      </c>
      <c r="T30" s="79"/>
      <c r="U30" s="79"/>
      <c r="V30" s="79" t="s">
        <v>24</v>
      </c>
      <c r="W30" s="79"/>
    </row>
    <row r="31" spans="2:23" ht="33.75" customHeight="1">
      <c r="B31" s="32" t="s">
        <v>31</v>
      </c>
      <c r="C31" s="79" t="s">
        <v>32</v>
      </c>
      <c r="D31" s="79"/>
      <c r="E31" s="79"/>
      <c r="F31" s="79"/>
      <c r="G31" s="113">
        <v>0.6458333333333334</v>
      </c>
      <c r="H31" s="79"/>
      <c r="I31" s="79"/>
      <c r="J31" s="79" t="s">
        <v>43</v>
      </c>
      <c r="K31" s="79"/>
      <c r="L31" s="79"/>
      <c r="M31" s="79"/>
      <c r="N31" s="79"/>
      <c r="O31" s="79"/>
      <c r="P31" s="79"/>
      <c r="Q31" s="79"/>
      <c r="R31" s="79"/>
      <c r="S31" s="79" t="s">
        <v>24</v>
      </c>
      <c r="T31" s="79"/>
      <c r="U31" s="79"/>
      <c r="V31" s="79" t="s">
        <v>27</v>
      </c>
      <c r="W31" s="79"/>
    </row>
    <row r="32" spans="2:23" ht="33.75" customHeight="1">
      <c r="B32" s="32" t="s">
        <v>39</v>
      </c>
      <c r="C32" s="79" t="s">
        <v>38</v>
      </c>
      <c r="D32" s="79"/>
      <c r="E32" s="79"/>
      <c r="F32" s="79"/>
      <c r="G32" s="113">
        <v>0.3854166666666667</v>
      </c>
      <c r="H32" s="79"/>
      <c r="I32" s="79"/>
      <c r="J32" s="79" t="s">
        <v>44</v>
      </c>
      <c r="K32" s="79"/>
      <c r="L32" s="79"/>
      <c r="M32" s="79"/>
      <c r="N32" s="79"/>
      <c r="O32" s="79"/>
      <c r="P32" s="79"/>
      <c r="Q32" s="79"/>
      <c r="R32" s="79"/>
      <c r="S32" s="79" t="s">
        <v>45</v>
      </c>
      <c r="T32" s="79"/>
      <c r="U32" s="79"/>
      <c r="V32" s="79" t="s">
        <v>45</v>
      </c>
      <c r="W32" s="79"/>
    </row>
    <row r="33" spans="2:23" ht="33.75" customHeight="1">
      <c r="B33" s="32" t="s">
        <v>40</v>
      </c>
      <c r="C33" s="79" t="s">
        <v>33</v>
      </c>
      <c r="D33" s="79"/>
      <c r="E33" s="79"/>
      <c r="F33" s="79"/>
      <c r="G33" s="113">
        <v>0.3958333333333333</v>
      </c>
      <c r="H33" s="79"/>
      <c r="I33" s="79"/>
      <c r="J33" s="79" t="s">
        <v>46</v>
      </c>
      <c r="K33" s="79"/>
      <c r="L33" s="79"/>
      <c r="M33" s="79"/>
      <c r="N33" s="79"/>
      <c r="O33" s="79"/>
      <c r="P33" s="79"/>
      <c r="Q33" s="79"/>
      <c r="R33" s="79"/>
      <c r="S33" s="79" t="s">
        <v>45</v>
      </c>
      <c r="T33" s="79"/>
      <c r="U33" s="79"/>
      <c r="V33" s="79" t="s">
        <v>45</v>
      </c>
      <c r="W33" s="79"/>
    </row>
    <row r="34" spans="2:23" ht="33.75" customHeight="1">
      <c r="B34" s="32" t="s">
        <v>35</v>
      </c>
      <c r="C34" s="79" t="s">
        <v>38</v>
      </c>
      <c r="D34" s="79"/>
      <c r="E34" s="79"/>
      <c r="F34" s="79"/>
      <c r="G34" s="113">
        <v>0.625</v>
      </c>
      <c r="H34" s="79"/>
      <c r="I34" s="79"/>
      <c r="J34" s="79" t="s">
        <v>47</v>
      </c>
      <c r="K34" s="79"/>
      <c r="L34" s="79"/>
      <c r="M34" s="79"/>
      <c r="N34" s="79"/>
      <c r="O34" s="79"/>
      <c r="P34" s="79"/>
      <c r="Q34" s="79"/>
      <c r="R34" s="79"/>
      <c r="S34" s="79" t="s">
        <v>45</v>
      </c>
      <c r="T34" s="79"/>
      <c r="U34" s="79"/>
      <c r="V34" s="79" t="s">
        <v>45</v>
      </c>
      <c r="W34" s="79"/>
    </row>
    <row r="35" spans="2:23" ht="33.75" customHeight="1">
      <c r="B35" s="32" t="s">
        <v>28</v>
      </c>
      <c r="C35" s="79" t="s">
        <v>33</v>
      </c>
      <c r="D35" s="79"/>
      <c r="E35" s="79"/>
      <c r="F35" s="79"/>
      <c r="G35" s="113">
        <v>0.3958333333333333</v>
      </c>
      <c r="H35" s="79"/>
      <c r="I35" s="79"/>
      <c r="J35" s="79" t="s">
        <v>51</v>
      </c>
      <c r="K35" s="79"/>
      <c r="L35" s="79"/>
      <c r="M35" s="79"/>
      <c r="N35" s="79"/>
      <c r="O35" s="79"/>
      <c r="P35" s="79"/>
      <c r="Q35" s="79"/>
      <c r="R35" s="79"/>
      <c r="S35" s="79" t="s">
        <v>45</v>
      </c>
      <c r="T35" s="79"/>
      <c r="U35" s="79"/>
      <c r="V35" s="79" t="s">
        <v>45</v>
      </c>
      <c r="W35" s="79"/>
    </row>
    <row r="36" spans="2:23" ht="33.75" customHeight="1">
      <c r="B36" s="32" t="s">
        <v>28</v>
      </c>
      <c r="C36" s="79" t="s">
        <v>29</v>
      </c>
      <c r="D36" s="79"/>
      <c r="E36" s="79"/>
      <c r="F36" s="79"/>
      <c r="G36" s="113">
        <v>0.6458333333333334</v>
      </c>
      <c r="H36" s="79"/>
      <c r="I36" s="79"/>
      <c r="J36" s="79" t="s">
        <v>48</v>
      </c>
      <c r="K36" s="79"/>
      <c r="L36" s="79"/>
      <c r="M36" s="79"/>
      <c r="N36" s="79"/>
      <c r="O36" s="79"/>
      <c r="P36" s="79"/>
      <c r="Q36" s="79"/>
      <c r="R36" s="79"/>
      <c r="S36" s="79" t="s">
        <v>45</v>
      </c>
      <c r="T36" s="79"/>
      <c r="U36" s="79"/>
      <c r="V36" s="79" t="s">
        <v>45</v>
      </c>
      <c r="W36" s="79"/>
    </row>
    <row r="37" spans="2:23" ht="33.75" customHeight="1">
      <c r="B37" s="32" t="s">
        <v>37</v>
      </c>
      <c r="C37" s="114" t="s">
        <v>32</v>
      </c>
      <c r="D37" s="115"/>
      <c r="E37" s="115"/>
      <c r="F37" s="116"/>
      <c r="G37" s="117">
        <v>0.4791666666666667</v>
      </c>
      <c r="H37" s="118"/>
      <c r="I37" s="119"/>
      <c r="J37" s="114" t="s">
        <v>49</v>
      </c>
      <c r="K37" s="115"/>
      <c r="L37" s="115"/>
      <c r="M37" s="115"/>
      <c r="N37" s="115"/>
      <c r="O37" s="115"/>
      <c r="P37" s="115"/>
      <c r="Q37" s="115"/>
      <c r="R37" s="116"/>
      <c r="S37" s="114" t="s">
        <v>45</v>
      </c>
      <c r="T37" s="115"/>
      <c r="U37" s="116"/>
      <c r="V37" s="114" t="s">
        <v>45</v>
      </c>
      <c r="W37" s="116"/>
    </row>
    <row r="38" spans="2:23" ht="33.75" customHeight="1">
      <c r="B38" s="32" t="s">
        <v>36</v>
      </c>
      <c r="C38" s="114" t="s">
        <v>33</v>
      </c>
      <c r="D38" s="115"/>
      <c r="E38" s="115"/>
      <c r="F38" s="116"/>
      <c r="G38" s="117">
        <v>0.3958333333333333</v>
      </c>
      <c r="H38" s="118"/>
      <c r="I38" s="119"/>
      <c r="J38" s="114" t="s">
        <v>50</v>
      </c>
      <c r="K38" s="115"/>
      <c r="L38" s="115"/>
      <c r="M38" s="115"/>
      <c r="N38" s="115"/>
      <c r="O38" s="115"/>
      <c r="P38" s="115"/>
      <c r="Q38" s="115"/>
      <c r="R38" s="116"/>
      <c r="S38" s="114" t="s">
        <v>45</v>
      </c>
      <c r="T38" s="115"/>
      <c r="U38" s="116"/>
      <c r="V38" s="114" t="s">
        <v>45</v>
      </c>
      <c r="W38" s="116"/>
    </row>
    <row r="39" spans="2:23" ht="33.75" customHeight="1">
      <c r="B39" s="32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</row>
  </sheetData>
  <sheetProtection/>
  <mergeCells count="212">
    <mergeCell ref="V38:W38"/>
    <mergeCell ref="C39:F39"/>
    <mergeCell ref="G39:I39"/>
    <mergeCell ref="J39:R39"/>
    <mergeCell ref="S39:U39"/>
    <mergeCell ref="V39:W39"/>
    <mergeCell ref="C38:F38"/>
    <mergeCell ref="G38:I38"/>
    <mergeCell ref="J38:R38"/>
    <mergeCell ref="S38:U38"/>
    <mergeCell ref="V36:W36"/>
    <mergeCell ref="C37:F37"/>
    <mergeCell ref="G37:I37"/>
    <mergeCell ref="J37:R37"/>
    <mergeCell ref="S37:U37"/>
    <mergeCell ref="V37:W37"/>
    <mergeCell ref="C36:F36"/>
    <mergeCell ref="G36:I36"/>
    <mergeCell ref="J36:R36"/>
    <mergeCell ref="S36:U36"/>
    <mergeCell ref="V34:W34"/>
    <mergeCell ref="C35:F35"/>
    <mergeCell ref="G35:I35"/>
    <mergeCell ref="J35:R35"/>
    <mergeCell ref="S35:U35"/>
    <mergeCell ref="V35:W35"/>
    <mergeCell ref="C34:F34"/>
    <mergeCell ref="G34:I34"/>
    <mergeCell ref="J34:R34"/>
    <mergeCell ref="S34:U34"/>
    <mergeCell ref="V32:W32"/>
    <mergeCell ref="C33:F33"/>
    <mergeCell ref="G33:I33"/>
    <mergeCell ref="J33:R33"/>
    <mergeCell ref="S33:U33"/>
    <mergeCell ref="V33:W33"/>
    <mergeCell ref="C32:F32"/>
    <mergeCell ref="G32:I32"/>
    <mergeCell ref="J32:R32"/>
    <mergeCell ref="S32:U32"/>
    <mergeCell ref="V30:W30"/>
    <mergeCell ref="C31:F31"/>
    <mergeCell ref="G31:I31"/>
    <mergeCell ref="J31:R31"/>
    <mergeCell ref="S31:U31"/>
    <mergeCell ref="V31:W31"/>
    <mergeCell ref="C30:F30"/>
    <mergeCell ref="G30:I30"/>
    <mergeCell ref="J30:R30"/>
    <mergeCell ref="S30:U30"/>
    <mergeCell ref="V28:W28"/>
    <mergeCell ref="C29:F29"/>
    <mergeCell ref="G29:I29"/>
    <mergeCell ref="J29:R29"/>
    <mergeCell ref="S29:U29"/>
    <mergeCell ref="V29:W29"/>
    <mergeCell ref="C28:F28"/>
    <mergeCell ref="G28:I28"/>
    <mergeCell ref="J28:R28"/>
    <mergeCell ref="S28:U28"/>
    <mergeCell ref="A20:A23"/>
    <mergeCell ref="B20:B23"/>
    <mergeCell ref="C20:E20"/>
    <mergeCell ref="F20:H20"/>
    <mergeCell ref="F21:H21"/>
    <mergeCell ref="C22:E22"/>
    <mergeCell ref="F22:H22"/>
    <mergeCell ref="C21:E21"/>
    <mergeCell ref="T20:T23"/>
    <mergeCell ref="U20:U23"/>
    <mergeCell ref="AJ20:AJ23"/>
    <mergeCell ref="AB24:AB27"/>
    <mergeCell ref="AA20:AC20"/>
    <mergeCell ref="AA22:AC22"/>
    <mergeCell ref="AA21:AC21"/>
    <mergeCell ref="AJ24:AJ27"/>
    <mergeCell ref="AC24:AC27"/>
    <mergeCell ref="W20:W23"/>
    <mergeCell ref="X20:X23"/>
    <mergeCell ref="Y20:Y23"/>
    <mergeCell ref="Z20:Z23"/>
    <mergeCell ref="I21:K21"/>
    <mergeCell ref="L21:N21"/>
    <mergeCell ref="V20:V23"/>
    <mergeCell ref="L20:N20"/>
    <mergeCell ref="I20:K20"/>
    <mergeCell ref="R20:R23"/>
    <mergeCell ref="O20:Q23"/>
    <mergeCell ref="I22:K22"/>
    <mergeCell ref="L22:N22"/>
    <mergeCell ref="S20:S23"/>
    <mergeCell ref="A12:A15"/>
    <mergeCell ref="B12:B15"/>
    <mergeCell ref="I16:K16"/>
    <mergeCell ref="L14:N14"/>
    <mergeCell ref="A16:A19"/>
    <mergeCell ref="B16:B19"/>
    <mergeCell ref="C18:E18"/>
    <mergeCell ref="F18:H18"/>
    <mergeCell ref="I18:K18"/>
    <mergeCell ref="L16:N19"/>
    <mergeCell ref="I12:K15"/>
    <mergeCell ref="L12:N12"/>
    <mergeCell ref="C17:E17"/>
    <mergeCell ref="F17:H17"/>
    <mergeCell ref="I17:K17"/>
    <mergeCell ref="C12:E12"/>
    <mergeCell ref="F12:H12"/>
    <mergeCell ref="AJ16:AJ19"/>
    <mergeCell ref="R16:R19"/>
    <mergeCell ref="S16:S19"/>
    <mergeCell ref="T16:T19"/>
    <mergeCell ref="U16:U19"/>
    <mergeCell ref="V16:V19"/>
    <mergeCell ref="W16:W19"/>
    <mergeCell ref="O18:Q18"/>
    <mergeCell ref="AA18:AC18"/>
    <mergeCell ref="Z16:Z19"/>
    <mergeCell ref="X16:X19"/>
    <mergeCell ref="Y16:Y19"/>
    <mergeCell ref="AA16:AC16"/>
    <mergeCell ref="O17:Q17"/>
    <mergeCell ref="AA17:AC17"/>
    <mergeCell ref="O16:Q16"/>
    <mergeCell ref="C14:E14"/>
    <mergeCell ref="F14:H14"/>
    <mergeCell ref="F13:H13"/>
    <mergeCell ref="O12:Q12"/>
    <mergeCell ref="O14:Q14"/>
    <mergeCell ref="C13:E13"/>
    <mergeCell ref="L13:N13"/>
    <mergeCell ref="C16:E16"/>
    <mergeCell ref="F16:H16"/>
    <mergeCell ref="AA14:AC14"/>
    <mergeCell ref="Y12:Y15"/>
    <mergeCell ref="Z12:Z15"/>
    <mergeCell ref="T12:T15"/>
    <mergeCell ref="U12:U15"/>
    <mergeCell ref="V12:V15"/>
    <mergeCell ref="S12:S15"/>
    <mergeCell ref="O13:Q13"/>
    <mergeCell ref="AJ12:AJ15"/>
    <mergeCell ref="Z8:Z11"/>
    <mergeCell ref="W12:W15"/>
    <mergeCell ref="X12:X15"/>
    <mergeCell ref="AA12:AC12"/>
    <mergeCell ref="AA13:AC13"/>
    <mergeCell ref="AJ8:AJ11"/>
    <mergeCell ref="Y8:Y11"/>
    <mergeCell ref="AA9:AC9"/>
    <mergeCell ref="AA8:AC8"/>
    <mergeCell ref="R12:R15"/>
    <mergeCell ref="I10:K10"/>
    <mergeCell ref="L10:N10"/>
    <mergeCell ref="O10:Q10"/>
    <mergeCell ref="AA10:AC10"/>
    <mergeCell ref="V8:V11"/>
    <mergeCell ref="S8:S11"/>
    <mergeCell ref="T8:T11"/>
    <mergeCell ref="W8:W11"/>
    <mergeCell ref="X8:X11"/>
    <mergeCell ref="A8:A11"/>
    <mergeCell ref="B8:B11"/>
    <mergeCell ref="C8:E8"/>
    <mergeCell ref="F8:H11"/>
    <mergeCell ref="C10:E10"/>
    <mergeCell ref="I8:K8"/>
    <mergeCell ref="C9:E9"/>
    <mergeCell ref="I9:K9"/>
    <mergeCell ref="L9:N9"/>
    <mergeCell ref="A4:A7"/>
    <mergeCell ref="B4:B7"/>
    <mergeCell ref="C4:E7"/>
    <mergeCell ref="V4:V7"/>
    <mergeCell ref="F4:H4"/>
    <mergeCell ref="I4:K4"/>
    <mergeCell ref="F6:H6"/>
    <mergeCell ref="O4:Q4"/>
    <mergeCell ref="L8:N8"/>
    <mergeCell ref="I6:K6"/>
    <mergeCell ref="AJ4:AJ7"/>
    <mergeCell ref="F5:H5"/>
    <mergeCell ref="I5:K5"/>
    <mergeCell ref="L5:N5"/>
    <mergeCell ref="O5:Q5"/>
    <mergeCell ref="AA5:AC5"/>
    <mergeCell ref="R4:R7"/>
    <mergeCell ref="S4:S7"/>
    <mergeCell ref="L6:N6"/>
    <mergeCell ref="L4:N4"/>
    <mergeCell ref="T4:T7"/>
    <mergeCell ref="U4:U7"/>
    <mergeCell ref="O6:Q6"/>
    <mergeCell ref="AA6:AC6"/>
    <mergeCell ref="Y4:Y7"/>
    <mergeCell ref="W4:W7"/>
    <mergeCell ref="C3:E3"/>
    <mergeCell ref="F3:H3"/>
    <mergeCell ref="I3:K3"/>
    <mergeCell ref="L3:N3"/>
    <mergeCell ref="O3:Q3"/>
    <mergeCell ref="C1:U1"/>
    <mergeCell ref="O8:Q8"/>
    <mergeCell ref="U8:U11"/>
    <mergeCell ref="R8:R11"/>
    <mergeCell ref="O9:Q9"/>
    <mergeCell ref="AA3:AC3"/>
    <mergeCell ref="Y1:AA1"/>
    <mergeCell ref="V1:X1"/>
    <mergeCell ref="AA4:AC4"/>
    <mergeCell ref="Z4:Z7"/>
    <mergeCell ref="X4:X7"/>
  </mergeCells>
  <conditionalFormatting sqref="C4 F20 F12 I16 F8 F16 AA3:AC3 I12 I20 L20 R24 L16 C12 C16 C20 C24 C3:Q3 O24 L24 I24 F24 O20 C14 F14 C18 F18 I18 C22 L22 I22 F22">
    <cfRule type="cellIs" priority="35" dxfId="72" operator="equal" stopIfTrue="1">
      <formula>0</formula>
    </cfRule>
  </conditionalFormatting>
  <conditionalFormatting sqref="C13 F13">
    <cfRule type="cellIs" priority="36" dxfId="72" operator="equal" stopIfTrue="1">
      <formula>0</formula>
    </cfRule>
  </conditionalFormatting>
  <conditionalFormatting sqref="C17 F17 I17">
    <cfRule type="cellIs" priority="37" dxfId="72" operator="equal" stopIfTrue="1">
      <formula>0</formula>
    </cfRule>
  </conditionalFormatting>
  <conditionalFormatting sqref="C21 L21 I21 F21">
    <cfRule type="cellIs" priority="38" dxfId="72" operator="equal" stopIfTrue="1">
      <formula>0</formula>
    </cfRule>
  </conditionalFormatting>
  <conditionalFormatting sqref="F25 I25 L25 O25 C25">
    <cfRule type="cellIs" priority="39" dxfId="72" operator="equal" stopIfTrue="1">
      <formula>0</formula>
    </cfRule>
  </conditionalFormatting>
  <conditionalFormatting sqref="AA4 AA6">
    <cfRule type="cellIs" priority="40" dxfId="72" operator="equal" stopIfTrue="1">
      <formula>0</formula>
    </cfRule>
  </conditionalFormatting>
  <conditionalFormatting sqref="AA5">
    <cfRule type="cellIs" priority="41" dxfId="72" operator="equal" stopIfTrue="1">
      <formula>0</formula>
    </cfRule>
  </conditionalFormatting>
  <conditionalFormatting sqref="AA12">
    <cfRule type="cellIs" priority="42" dxfId="72" operator="equal" stopIfTrue="1">
      <formula>0</formula>
    </cfRule>
  </conditionalFormatting>
  <conditionalFormatting sqref="AA14">
    <cfRule type="cellIs" priority="43" dxfId="72" operator="equal" stopIfTrue="1">
      <formula>0</formula>
    </cfRule>
  </conditionalFormatting>
  <conditionalFormatting sqref="AA13">
    <cfRule type="cellIs" priority="44" dxfId="72" operator="equal" stopIfTrue="1">
      <formula>0</formula>
    </cfRule>
  </conditionalFormatting>
  <conditionalFormatting sqref="AA8 AA10">
    <cfRule type="cellIs" priority="53" dxfId="72" operator="equal" stopIfTrue="1">
      <formula>0</formula>
    </cfRule>
  </conditionalFormatting>
  <conditionalFormatting sqref="AA9">
    <cfRule type="cellIs" priority="54" dxfId="72" operator="equal" stopIfTrue="1">
      <formula>0</formula>
    </cfRule>
  </conditionalFormatting>
  <conditionalFormatting sqref="AA16 AA18">
    <cfRule type="cellIs" priority="55" dxfId="72" operator="equal" stopIfTrue="1">
      <formula>0</formula>
    </cfRule>
  </conditionalFormatting>
  <conditionalFormatting sqref="AA17">
    <cfRule type="cellIs" priority="56" dxfId="72" operator="equal" stopIfTrue="1">
      <formula>0</formula>
    </cfRule>
  </conditionalFormatting>
  <conditionalFormatting sqref="AA20 AA22">
    <cfRule type="cellIs" priority="71" dxfId="72" operator="equal" stopIfTrue="1">
      <formula>0</formula>
    </cfRule>
  </conditionalFormatting>
  <conditionalFormatting sqref="AA21">
    <cfRule type="cellIs" priority="72" dxfId="72" operator="equal" stopIfTrue="1">
      <formula>0</formula>
    </cfRule>
  </conditionalFormatting>
  <conditionalFormatting sqref="L4 L6">
    <cfRule type="cellIs" priority="30" dxfId="72" operator="equal" stopIfTrue="1">
      <formula>0</formula>
    </cfRule>
  </conditionalFormatting>
  <conditionalFormatting sqref="L5">
    <cfRule type="cellIs" priority="31" dxfId="72" operator="equal" stopIfTrue="1">
      <formula>0</formula>
    </cfRule>
  </conditionalFormatting>
  <conditionalFormatting sqref="I4">
    <cfRule type="cellIs" priority="27" dxfId="72" operator="equal" stopIfTrue="1">
      <formula>0</formula>
    </cfRule>
  </conditionalFormatting>
  <conditionalFormatting sqref="I6">
    <cfRule type="cellIs" priority="28" dxfId="72" operator="equal" stopIfTrue="1">
      <formula>0</formula>
    </cfRule>
  </conditionalFormatting>
  <conditionalFormatting sqref="I5">
    <cfRule type="cellIs" priority="29" dxfId="72" operator="equal" stopIfTrue="1">
      <formula>0</formula>
    </cfRule>
  </conditionalFormatting>
  <conditionalFormatting sqref="O6">
    <cfRule type="cellIs" priority="25" dxfId="72" operator="equal" stopIfTrue="1">
      <formula>0</formula>
    </cfRule>
  </conditionalFormatting>
  <conditionalFormatting sqref="O4">
    <cfRule type="cellIs" priority="24" dxfId="72" operator="equal" stopIfTrue="1">
      <formula>0</formula>
    </cfRule>
  </conditionalFormatting>
  <conditionalFormatting sqref="O5">
    <cfRule type="cellIs" priority="26" dxfId="72" operator="equal" stopIfTrue="1">
      <formula>0</formula>
    </cfRule>
  </conditionalFormatting>
  <conditionalFormatting sqref="F5">
    <cfRule type="cellIs" priority="23" dxfId="72" operator="equal" stopIfTrue="1">
      <formula>0</formula>
    </cfRule>
  </conditionalFormatting>
  <conditionalFormatting sqref="F4">
    <cfRule type="cellIs" priority="22" dxfId="72" operator="equal" stopIfTrue="1">
      <formula>0</formula>
    </cfRule>
  </conditionalFormatting>
  <conditionalFormatting sqref="F6">
    <cfRule type="cellIs" priority="21" dxfId="72" operator="equal" stopIfTrue="1">
      <formula>0</formula>
    </cfRule>
  </conditionalFormatting>
  <conditionalFormatting sqref="C9">
    <cfRule type="cellIs" priority="20" dxfId="72" operator="equal" stopIfTrue="1">
      <formula>0</formula>
    </cfRule>
  </conditionalFormatting>
  <conditionalFormatting sqref="C8">
    <cfRule type="cellIs" priority="19" dxfId="72" operator="equal" stopIfTrue="1">
      <formula>0</formula>
    </cfRule>
  </conditionalFormatting>
  <conditionalFormatting sqref="C10">
    <cfRule type="cellIs" priority="18" dxfId="72" operator="equal" stopIfTrue="1">
      <formula>0</formula>
    </cfRule>
  </conditionalFormatting>
  <conditionalFormatting sqref="O9">
    <cfRule type="cellIs" priority="17" dxfId="72" operator="equal" stopIfTrue="1">
      <formula>0</formula>
    </cfRule>
  </conditionalFormatting>
  <conditionalFormatting sqref="O8">
    <cfRule type="cellIs" priority="16" dxfId="72" operator="equal" stopIfTrue="1">
      <formula>0</formula>
    </cfRule>
  </conditionalFormatting>
  <conditionalFormatting sqref="O10">
    <cfRule type="cellIs" priority="15" dxfId="72" operator="equal" stopIfTrue="1">
      <formula>0</formula>
    </cfRule>
  </conditionalFormatting>
  <conditionalFormatting sqref="I8">
    <cfRule type="cellIs" priority="13" dxfId="72" operator="equal" stopIfTrue="1">
      <formula>0</formula>
    </cfRule>
  </conditionalFormatting>
  <conditionalFormatting sqref="I9">
    <cfRule type="cellIs" priority="14" dxfId="72" operator="equal" stopIfTrue="1">
      <formula>0</formula>
    </cfRule>
  </conditionalFormatting>
  <conditionalFormatting sqref="I10">
    <cfRule type="cellIs" priority="12" dxfId="72" operator="equal" stopIfTrue="1">
      <formula>0</formula>
    </cfRule>
  </conditionalFormatting>
  <conditionalFormatting sqref="L9">
    <cfRule type="cellIs" priority="11" dxfId="72" operator="equal" stopIfTrue="1">
      <formula>0</formula>
    </cfRule>
  </conditionalFormatting>
  <conditionalFormatting sqref="L8">
    <cfRule type="cellIs" priority="10" dxfId="72" operator="equal" stopIfTrue="1">
      <formula>0</formula>
    </cfRule>
  </conditionalFormatting>
  <conditionalFormatting sqref="L10">
    <cfRule type="cellIs" priority="9" dxfId="72" operator="equal" stopIfTrue="1">
      <formula>0</formula>
    </cfRule>
  </conditionalFormatting>
  <conditionalFormatting sqref="O12">
    <cfRule type="cellIs" priority="6" dxfId="72" operator="equal" stopIfTrue="1">
      <formula>0</formula>
    </cfRule>
  </conditionalFormatting>
  <conditionalFormatting sqref="O14">
    <cfRule type="cellIs" priority="7" dxfId="72" operator="equal" stopIfTrue="1">
      <formula>0</formula>
    </cfRule>
  </conditionalFormatting>
  <conditionalFormatting sqref="O13">
    <cfRule type="cellIs" priority="8" dxfId="72" operator="equal" stopIfTrue="1">
      <formula>0</formula>
    </cfRule>
  </conditionalFormatting>
  <conditionalFormatting sqref="L12 L14">
    <cfRule type="cellIs" priority="4" dxfId="72" operator="equal" stopIfTrue="1">
      <formula>0</formula>
    </cfRule>
  </conditionalFormatting>
  <conditionalFormatting sqref="L13">
    <cfRule type="cellIs" priority="5" dxfId="72" operator="equal" stopIfTrue="1">
      <formula>0</formula>
    </cfRule>
  </conditionalFormatting>
  <conditionalFormatting sqref="O16">
    <cfRule type="cellIs" priority="2" dxfId="72" operator="equal" stopIfTrue="1">
      <formula>0</formula>
    </cfRule>
  </conditionalFormatting>
  <conditionalFormatting sqref="O17">
    <cfRule type="cellIs" priority="3" dxfId="72" operator="equal" stopIfTrue="1">
      <formula>0</formula>
    </cfRule>
  </conditionalFormatting>
  <conditionalFormatting sqref="O18">
    <cfRule type="cellIs" priority="1" dxfId="72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吉村実</dc:creator>
  <cp:keywords/>
  <dc:description/>
  <cp:lastModifiedBy>Tomek Motyka</cp:lastModifiedBy>
  <cp:lastPrinted>2018-02-09T01:49:12Z</cp:lastPrinted>
  <dcterms:created xsi:type="dcterms:W3CDTF">2015-05-31T01:18:23Z</dcterms:created>
  <dcterms:modified xsi:type="dcterms:W3CDTF">2019-12-15T23:12:54Z</dcterms:modified>
  <cp:category/>
  <cp:version/>
  <cp:contentType/>
  <cp:contentStatus/>
</cp:coreProperties>
</file>