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データ\開一ＦＣ文書(2014)\開一FC\２０１９年度\４年生\"/>
    </mc:Choice>
  </mc:AlternateContent>
  <xr:revisionPtr revIDLastSave="0" documentId="13_ncr:1_{375C609E-9DCF-47D7-89C5-86C6E6AA2786}" xr6:coauthVersionLast="45" xr6:coauthVersionMax="45" xr10:uidLastSave="{00000000-0000-0000-0000-000000000000}"/>
  <bookViews>
    <workbookView xWindow="-98" yWindow="-98" windowWidth="28996" windowHeight="15796" xr2:uid="{00000000-000D-0000-FFFF-FFFF00000000}"/>
  </bookViews>
  <sheets>
    <sheet name="6チーム版" sheetId="33" r:id="rId1"/>
  </sheets>
  <definedNames>
    <definedName name="_xlnm.Print_Area" localSheetId="0">'6チーム版'!$A$1:$AC$27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4" i="33" l="1"/>
  <c r="I19" i="33" l="1"/>
  <c r="K19" i="33"/>
  <c r="U4" i="33" l="1"/>
  <c r="B24" i="33" l="1"/>
  <c r="B20" i="33"/>
  <c r="B16" i="33"/>
  <c r="B12" i="33"/>
  <c r="C12" i="33"/>
  <c r="C13" i="33"/>
  <c r="C14" i="33"/>
  <c r="C15" i="33"/>
  <c r="E15" i="33"/>
  <c r="C16" i="33"/>
  <c r="C17" i="33"/>
  <c r="C18" i="33"/>
  <c r="C19" i="33"/>
  <c r="E19" i="33"/>
  <c r="D19" i="33" s="1"/>
  <c r="C20" i="33"/>
  <c r="C21" i="33"/>
  <c r="C22" i="33"/>
  <c r="C23" i="33"/>
  <c r="E23" i="33"/>
  <c r="C24" i="33"/>
  <c r="C25" i="33"/>
  <c r="C26" i="33"/>
  <c r="C27" i="33"/>
  <c r="E27" i="33"/>
  <c r="B8" i="33"/>
  <c r="B4" i="33"/>
  <c r="C8" i="33"/>
  <c r="C9" i="33"/>
  <c r="C10" i="33"/>
  <c r="C11" i="33"/>
  <c r="E11" i="33"/>
  <c r="D11" i="33" l="1"/>
  <c r="AA8" i="33"/>
  <c r="D15" i="33"/>
  <c r="D27" i="33"/>
  <c r="D23" i="33"/>
  <c r="AG23" i="33"/>
  <c r="AG11" i="33"/>
  <c r="W4" i="33"/>
  <c r="X4" i="33"/>
  <c r="Y4" i="33"/>
  <c r="Z4" i="33"/>
  <c r="AA4" i="33"/>
  <c r="AD7" i="33"/>
  <c r="AE7" i="33"/>
  <c r="AF7" i="33"/>
  <c r="AG7" i="33"/>
  <c r="AH7" i="33"/>
  <c r="Z8" i="33"/>
  <c r="AB8" i="33" s="1"/>
  <c r="F12" i="33"/>
  <c r="F13" i="33"/>
  <c r="F14" i="33"/>
  <c r="F15" i="33"/>
  <c r="Z12" i="33" s="1"/>
  <c r="H15" i="33"/>
  <c r="AA12" i="33" s="1"/>
  <c r="AG15" i="33"/>
  <c r="F16" i="33"/>
  <c r="I16" i="33"/>
  <c r="F17" i="33"/>
  <c r="I17" i="33"/>
  <c r="F18" i="33"/>
  <c r="I18" i="33"/>
  <c r="F19" i="33"/>
  <c r="H19" i="33"/>
  <c r="AA16" i="33" s="1"/>
  <c r="J19" i="33"/>
  <c r="AG19" i="33"/>
  <c r="F20" i="33"/>
  <c r="I20" i="33"/>
  <c r="L20" i="33"/>
  <c r="F21" i="33"/>
  <c r="I21" i="33"/>
  <c r="L21" i="33"/>
  <c r="F22" i="33"/>
  <c r="I22" i="33"/>
  <c r="L22" i="33"/>
  <c r="F23" i="33"/>
  <c r="H23" i="33"/>
  <c r="I23" i="33"/>
  <c r="K23" i="33"/>
  <c r="L23" i="33"/>
  <c r="N23" i="33"/>
  <c r="F24" i="33"/>
  <c r="I24" i="33"/>
  <c r="O24" i="33"/>
  <c r="F25" i="33"/>
  <c r="I25" i="33"/>
  <c r="L25" i="33"/>
  <c r="O25" i="33"/>
  <c r="F26" i="33"/>
  <c r="I26" i="33"/>
  <c r="L26" i="33"/>
  <c r="O26" i="33"/>
  <c r="F27" i="33"/>
  <c r="G27" i="33" s="1"/>
  <c r="H27" i="33"/>
  <c r="I27" i="33"/>
  <c r="K27" i="33"/>
  <c r="L27" i="33"/>
  <c r="N27" i="33"/>
  <c r="O27" i="33"/>
  <c r="P27" i="33" s="1"/>
  <c r="Q27" i="33"/>
  <c r="AG27" i="33"/>
  <c r="G23" i="33"/>
  <c r="M23" i="33" l="1"/>
  <c r="G19" i="33"/>
  <c r="AA20" i="33"/>
  <c r="Z20" i="33"/>
  <c r="AB20" i="33" s="1"/>
  <c r="J27" i="33"/>
  <c r="AA24" i="33"/>
  <c r="M27" i="33"/>
  <c r="AB12" i="33"/>
  <c r="G15" i="33"/>
  <c r="U12" i="33" s="1"/>
  <c r="AB4" i="33"/>
  <c r="V4" i="33"/>
  <c r="J23" i="33"/>
  <c r="AF19" i="33"/>
  <c r="AD19" i="33"/>
  <c r="U16" i="33"/>
  <c r="X24" i="33"/>
  <c r="W24" i="33"/>
  <c r="U8" i="33"/>
  <c r="Y8" i="33"/>
  <c r="W8" i="33"/>
  <c r="AE11" i="33"/>
  <c r="AF11" i="33"/>
  <c r="X8" i="33"/>
  <c r="Y12" i="33"/>
  <c r="AD15" i="33"/>
  <c r="AF15" i="33"/>
  <c r="W12" i="33"/>
  <c r="AE15" i="33"/>
  <c r="X12" i="33"/>
  <c r="Y16" i="33"/>
  <c r="X16" i="33"/>
  <c r="Z24" i="33"/>
  <c r="AB24" i="33" s="1"/>
  <c r="AE27" i="33"/>
  <c r="Z16" i="33"/>
  <c r="AB16" i="33" s="1"/>
  <c r="AD27" i="33"/>
  <c r="AE19" i="33"/>
  <c r="AD11" i="33"/>
  <c r="W16" i="33"/>
  <c r="AF27" i="33"/>
  <c r="Y24" i="33" l="1"/>
  <c r="AJ4" i="33"/>
  <c r="U24" i="33"/>
  <c r="V8" i="33"/>
  <c r="AJ8" i="33" s="1"/>
  <c r="V16" i="33"/>
  <c r="AJ16" i="33" s="1"/>
  <c r="V12" i="33"/>
  <c r="AJ12" i="33" s="1"/>
  <c r="V24" i="33"/>
  <c r="AJ24" i="33" s="1"/>
  <c r="Y20" i="33"/>
  <c r="AF23" i="33"/>
  <c r="AD23" i="33"/>
  <c r="X20" i="33"/>
  <c r="U20" i="33"/>
  <c r="W20" i="33"/>
  <c r="AE23" i="33"/>
  <c r="V20" i="33" l="1"/>
  <c r="AJ20" i="33" s="1"/>
  <c r="AC8" i="33" s="1"/>
  <c r="AC16" i="33" l="1"/>
  <c r="AC4" i="33"/>
  <c r="AC12" i="33"/>
  <c r="AC24" i="33"/>
  <c r="AC20" i="33"/>
</calcChain>
</file>

<file path=xl/sharedStrings.xml><?xml version="1.0" encoding="utf-8"?>
<sst xmlns="http://schemas.openxmlformats.org/spreadsheetml/2006/main" count="133" uniqueCount="88">
  <si>
    <t>順位</t>
  </si>
  <si>
    <t>５，１～４でも決しない場合は、抽選とする</t>
    <rPh sb="7" eb="8">
      <t>ケッ</t>
    </rPh>
    <rPh sb="11" eb="13">
      <t>バアイ</t>
    </rPh>
    <rPh sb="15" eb="17">
      <t>チュウセン</t>
    </rPh>
    <phoneticPr fontId="1"/>
  </si>
  <si>
    <t>月／日</t>
  </si>
  <si>
    <t>ブロック</t>
    <phoneticPr fontId="1"/>
  </si>
  <si>
    <t>試合数</t>
    <rPh sb="0" eb="2">
      <t>シアイ</t>
    </rPh>
    <rPh sb="2" eb="3">
      <t>スウ</t>
    </rPh>
    <phoneticPr fontId="1"/>
  </si>
  <si>
    <t>勝点</t>
    <rPh sb="0" eb="1">
      <t>カ</t>
    </rPh>
    <rPh sb="1" eb="2">
      <t>テン</t>
    </rPh>
    <phoneticPr fontId="1"/>
  </si>
  <si>
    <t>勝</t>
    <rPh sb="0" eb="1">
      <t>カチ</t>
    </rPh>
    <phoneticPr fontId="1"/>
  </si>
  <si>
    <t>敗</t>
    <rPh sb="0" eb="1">
      <t>ハイ</t>
    </rPh>
    <phoneticPr fontId="1"/>
  </si>
  <si>
    <t>分</t>
    <rPh sb="0" eb="1">
      <t>ワ</t>
    </rPh>
    <phoneticPr fontId="1"/>
  </si>
  <si>
    <t>総得点</t>
    <rPh sb="0" eb="1">
      <t>ソウ</t>
    </rPh>
    <rPh sb="1" eb="3">
      <t>トクテン</t>
    </rPh>
    <phoneticPr fontId="1"/>
  </si>
  <si>
    <t>総失点</t>
    <rPh sb="0" eb="1">
      <t>ソウ</t>
    </rPh>
    <rPh sb="1" eb="3">
      <t>シッテン</t>
    </rPh>
    <phoneticPr fontId="1"/>
  </si>
  <si>
    <t>得失点差</t>
    <rPh sb="0" eb="4">
      <t>トクシッテンサ</t>
    </rPh>
    <phoneticPr fontId="1"/>
  </si>
  <si>
    <t>リーグ順位決定：１，勝点　２，得失点差　３，総得点 ４，当該チームの成績</t>
    <rPh sb="22" eb="23">
      <t>ソウ</t>
    </rPh>
    <rPh sb="23" eb="25">
      <t>トクテン</t>
    </rPh>
    <rPh sb="28" eb="30">
      <t>トウガイ</t>
    </rPh>
    <rPh sb="34" eb="36">
      <t>セイセキ</t>
    </rPh>
    <phoneticPr fontId="8"/>
  </si>
  <si>
    <t>会場</t>
    <phoneticPr fontId="1"/>
  </si>
  <si>
    <t>時間</t>
    <phoneticPr fontId="1"/>
  </si>
  <si>
    <t>対戦</t>
    <phoneticPr fontId="1"/>
  </si>
  <si>
    <t>主審</t>
    <phoneticPr fontId="1"/>
  </si>
  <si>
    <t>Ａ</t>
    <phoneticPr fontId="1"/>
  </si>
  <si>
    <t>令和元年度 練馬区少年サッカー育成大会</t>
    <rPh sb="0" eb="2">
      <t>レイワ</t>
    </rPh>
    <rPh sb="2" eb="3">
      <t>モト</t>
    </rPh>
    <rPh sb="3" eb="5">
      <t>ネンド</t>
    </rPh>
    <rPh sb="5" eb="7">
      <t>ヘイネンド</t>
    </rPh>
    <rPh sb="6" eb="9">
      <t>ネリマク</t>
    </rPh>
    <rPh sb="9" eb="11">
      <t>ショウネン</t>
    </rPh>
    <rPh sb="15" eb="17">
      <t>イクセイ</t>
    </rPh>
    <rPh sb="17" eb="19">
      <t>タイカイ</t>
    </rPh>
    <phoneticPr fontId="1"/>
  </si>
  <si>
    <t>予備審</t>
    <rPh sb="0" eb="2">
      <t>ヨビ</t>
    </rPh>
    <phoneticPr fontId="1"/>
  </si>
  <si>
    <t>富士見台</t>
    <rPh sb="0" eb="4">
      <t>フジミダイ</t>
    </rPh>
    <phoneticPr fontId="2"/>
  </si>
  <si>
    <t>豊南</t>
    <rPh sb="0" eb="1">
      <t>トヨ</t>
    </rPh>
    <rPh sb="1" eb="2">
      <t>ミナミ</t>
    </rPh>
    <phoneticPr fontId="2"/>
  </si>
  <si>
    <t>南が丘</t>
    <rPh sb="0" eb="1">
      <t>ミナミ</t>
    </rPh>
    <rPh sb="2" eb="3">
      <t>オカ</t>
    </rPh>
    <phoneticPr fontId="2"/>
  </si>
  <si>
    <t>開一</t>
    <rPh sb="0" eb="2">
      <t>カイイチ</t>
    </rPh>
    <phoneticPr fontId="2"/>
  </si>
  <si>
    <t>貫井</t>
    <rPh sb="0" eb="2">
      <t>ヌクイ</t>
    </rPh>
    <phoneticPr fontId="2"/>
  </si>
  <si>
    <t>キッド</t>
  </si>
  <si>
    <t>東Ａブロック</t>
    <rPh sb="0" eb="1">
      <t>ヒガシ</t>
    </rPh>
    <phoneticPr fontId="1"/>
  </si>
  <si>
    <t>開一小</t>
    <rPh sb="0" eb="2">
      <t>カイイチ</t>
    </rPh>
    <rPh sb="2" eb="3">
      <t>ショウ</t>
    </rPh>
    <phoneticPr fontId="2"/>
  </si>
  <si>
    <t>●</t>
    <phoneticPr fontId="1"/>
  </si>
  <si>
    <t>開一小</t>
    <rPh sb="0" eb="2">
      <t>カイイチ</t>
    </rPh>
    <rPh sb="2" eb="3">
      <t>ショウ</t>
    </rPh>
    <phoneticPr fontId="1"/>
  </si>
  <si>
    <t>開一小</t>
    <rPh sb="0" eb="3">
      <t>カイイチショウ</t>
    </rPh>
    <phoneticPr fontId="1"/>
  </si>
  <si>
    <t>15：30～16：05</t>
    <phoneticPr fontId="1"/>
  </si>
  <si>
    <t>16：15～16：50</t>
    <phoneticPr fontId="1"/>
  </si>
  <si>
    <t>南が丘ｖｓ貫井</t>
    <rPh sb="0" eb="1">
      <t>ミナミ</t>
    </rPh>
    <rPh sb="2" eb="3">
      <t>オカ</t>
    </rPh>
    <rPh sb="5" eb="7">
      <t>ヌクイ</t>
    </rPh>
    <phoneticPr fontId="1"/>
  </si>
  <si>
    <t>開一</t>
    <rPh sb="0" eb="2">
      <t>カイイチ</t>
    </rPh>
    <phoneticPr fontId="1"/>
  </si>
  <si>
    <t>富士見台</t>
    <rPh sb="0" eb="4">
      <t>フジミダイ</t>
    </rPh>
    <phoneticPr fontId="1"/>
  </si>
  <si>
    <t>貫井</t>
    <rPh sb="0" eb="2">
      <t>ヌクイ</t>
    </rPh>
    <phoneticPr fontId="1"/>
  </si>
  <si>
    <t>南が丘</t>
    <rPh sb="0" eb="1">
      <t>ミナミ</t>
    </rPh>
    <rPh sb="2" eb="3">
      <t>オカ</t>
    </rPh>
    <phoneticPr fontId="1"/>
  </si>
  <si>
    <t>発達支援ｾﾝﾀｰ</t>
    <rPh sb="0" eb="2">
      <t>ハッタツ</t>
    </rPh>
    <rPh sb="2" eb="4">
      <t>シエン</t>
    </rPh>
    <phoneticPr fontId="1"/>
  </si>
  <si>
    <t>こども発達支援センター</t>
    <rPh sb="3" eb="7">
      <t>ハッタツシエン</t>
    </rPh>
    <phoneticPr fontId="1"/>
  </si>
  <si>
    <t>15：40～16：15</t>
    <phoneticPr fontId="1"/>
  </si>
  <si>
    <t>16：30～17：05</t>
    <phoneticPr fontId="1"/>
  </si>
  <si>
    <t>キッドｖｓ富士見台</t>
    <rPh sb="5" eb="9">
      <t>フジミダイ</t>
    </rPh>
    <phoneticPr fontId="1"/>
  </si>
  <si>
    <t>南が丘ｖｓ開一</t>
    <rPh sb="0" eb="1">
      <t>ミナミ</t>
    </rPh>
    <rPh sb="2" eb="3">
      <t>オカ</t>
    </rPh>
    <rPh sb="5" eb="7">
      <t>カイイチ</t>
    </rPh>
    <phoneticPr fontId="1"/>
  </si>
  <si>
    <t>開一</t>
    <rPh sb="0" eb="2">
      <t>カイイチ</t>
    </rPh>
    <phoneticPr fontId="1"/>
  </si>
  <si>
    <t>キッド</t>
    <phoneticPr fontId="1"/>
  </si>
  <si>
    <t>富士見台</t>
    <rPh sb="0" eb="4">
      <t>フジミダイ</t>
    </rPh>
    <phoneticPr fontId="1"/>
  </si>
  <si>
    <t>キッドｖｓ豊南</t>
    <rPh sb="5" eb="6">
      <t>トヨ</t>
    </rPh>
    <rPh sb="6" eb="7">
      <t>ミナミ</t>
    </rPh>
    <phoneticPr fontId="1"/>
  </si>
  <si>
    <t>貫井</t>
    <rPh sb="0" eb="2">
      <t>ヌクイ</t>
    </rPh>
    <phoneticPr fontId="1"/>
  </si>
  <si>
    <t>豊南</t>
    <rPh sb="0" eb="1">
      <t>トヨ</t>
    </rPh>
    <rPh sb="1" eb="2">
      <t>ミナミ</t>
    </rPh>
    <phoneticPr fontId="1"/>
  </si>
  <si>
    <t>○</t>
    <phoneticPr fontId="1"/>
  </si>
  <si>
    <t>15:30～16：05</t>
    <phoneticPr fontId="1"/>
  </si>
  <si>
    <t>豊南ｖｓ南が丘</t>
    <rPh sb="0" eb="1">
      <t>トヨ</t>
    </rPh>
    <rPh sb="1" eb="2">
      <t>ミナミ</t>
    </rPh>
    <rPh sb="4" eb="5">
      <t>ミナミ</t>
    </rPh>
    <rPh sb="6" eb="7">
      <t>オカ</t>
    </rPh>
    <phoneticPr fontId="1"/>
  </si>
  <si>
    <t>開一ｖｓ富士見台</t>
    <rPh sb="0" eb="2">
      <t>カイイチ</t>
    </rPh>
    <rPh sb="4" eb="8">
      <t>フジミダイ</t>
    </rPh>
    <phoneticPr fontId="1"/>
  </si>
  <si>
    <t>富士見台ｖｓ貫井</t>
    <rPh sb="0" eb="4">
      <t>フジミダイ</t>
    </rPh>
    <rPh sb="6" eb="8">
      <t>ヌクイ</t>
    </rPh>
    <phoneticPr fontId="1"/>
  </si>
  <si>
    <t>貫井ｖｓ開一</t>
    <rPh sb="0" eb="2">
      <t>ヌクイ</t>
    </rPh>
    <rPh sb="4" eb="6">
      <t>カイイチ</t>
    </rPh>
    <phoneticPr fontId="1"/>
  </si>
  <si>
    <t>貫井</t>
    <rPh sb="0" eb="2">
      <t>ヌクイ</t>
    </rPh>
    <phoneticPr fontId="1"/>
  </si>
  <si>
    <t>開一</t>
    <rPh sb="0" eb="2">
      <t>カイイチ</t>
    </rPh>
    <phoneticPr fontId="1"/>
  </si>
  <si>
    <t>豊南</t>
    <rPh sb="0" eb="1">
      <t>トヨ</t>
    </rPh>
    <rPh sb="1" eb="2">
      <t>ミナミ</t>
    </rPh>
    <phoneticPr fontId="1"/>
  </si>
  <si>
    <t>南が丘</t>
    <rPh sb="0" eb="1">
      <t>ミナミ</t>
    </rPh>
    <rPh sb="2" eb="3">
      <t>オカ</t>
    </rPh>
    <phoneticPr fontId="1"/>
  </si>
  <si>
    <t>夏の雲小</t>
    <rPh sb="0" eb="1">
      <t>ナツ</t>
    </rPh>
    <rPh sb="2" eb="4">
      <t>クモショウ</t>
    </rPh>
    <phoneticPr fontId="1"/>
  </si>
  <si>
    <t>12：00～12：35</t>
    <phoneticPr fontId="1"/>
  </si>
  <si>
    <t>キッドｖｓ南が丘</t>
    <rPh sb="5" eb="6">
      <t>ミナミ</t>
    </rPh>
    <rPh sb="7" eb="8">
      <t>オカ</t>
    </rPh>
    <phoneticPr fontId="1"/>
  </si>
  <si>
    <t>相互</t>
    <rPh sb="0" eb="2">
      <t>ソウゴ</t>
    </rPh>
    <phoneticPr fontId="1"/>
  </si>
  <si>
    <t>13：40～14：15</t>
    <phoneticPr fontId="1"/>
  </si>
  <si>
    <t>14：25～15：00</t>
    <phoneticPr fontId="1"/>
  </si>
  <si>
    <t>15：10～15：45</t>
    <phoneticPr fontId="1"/>
  </si>
  <si>
    <t>16：10～16：45</t>
    <phoneticPr fontId="1"/>
  </si>
  <si>
    <t>貫井ｖｓキッド</t>
    <rPh sb="0" eb="2">
      <t>ヌクイ</t>
    </rPh>
    <phoneticPr fontId="1"/>
  </si>
  <si>
    <t>南が丘ｖｓ富士見台</t>
    <rPh sb="0" eb="1">
      <t>ミナミ</t>
    </rPh>
    <rPh sb="2" eb="3">
      <t>オカ</t>
    </rPh>
    <rPh sb="5" eb="9">
      <t>フジミダイ</t>
    </rPh>
    <phoneticPr fontId="1"/>
  </si>
  <si>
    <t>貫井ｖｓ豊南</t>
    <rPh sb="0" eb="2">
      <t>ヌクイ</t>
    </rPh>
    <rPh sb="4" eb="5">
      <t>トヨ</t>
    </rPh>
    <rPh sb="5" eb="6">
      <t>ミナミ</t>
    </rPh>
    <phoneticPr fontId="1"/>
  </si>
  <si>
    <t>開一ｖｓ豊南</t>
    <rPh sb="0" eb="2">
      <t>カイイチ</t>
    </rPh>
    <rPh sb="4" eb="5">
      <t>トヨ</t>
    </rPh>
    <rPh sb="5" eb="6">
      <t>ミナミ</t>
    </rPh>
    <phoneticPr fontId="1"/>
  </si>
  <si>
    <t>開一</t>
    <rPh sb="0" eb="2">
      <t>カイイチ</t>
    </rPh>
    <phoneticPr fontId="1"/>
  </si>
  <si>
    <t>豊南</t>
    <rPh sb="0" eb="2">
      <t>トヨミナミ</t>
    </rPh>
    <phoneticPr fontId="1"/>
  </si>
  <si>
    <t>貫井</t>
    <rPh sb="0" eb="2">
      <t>ヌクイ</t>
    </rPh>
    <phoneticPr fontId="1"/>
  </si>
  <si>
    <t>キッド</t>
    <phoneticPr fontId="1"/>
  </si>
  <si>
    <t>南が丘</t>
    <rPh sb="0" eb="1">
      <t>ミナミ</t>
    </rPh>
    <rPh sb="2" eb="3">
      <t>オカ</t>
    </rPh>
    <phoneticPr fontId="1"/>
  </si>
  <si>
    <t>富士見台</t>
    <rPh sb="0" eb="4">
      <t>フジミダイ</t>
    </rPh>
    <phoneticPr fontId="1"/>
  </si>
  <si>
    <t>４年生の部</t>
    <rPh sb="1" eb="3">
      <t>ネンセイ</t>
    </rPh>
    <rPh sb="4" eb="5">
      <t>ブ</t>
    </rPh>
    <phoneticPr fontId="1"/>
  </si>
  <si>
    <t>東部</t>
    <rPh sb="0" eb="1">
      <t>ヒガシ</t>
    </rPh>
    <rPh sb="1" eb="2">
      <t>ブ</t>
    </rPh>
    <phoneticPr fontId="1"/>
  </si>
  <si>
    <t>△</t>
    <phoneticPr fontId="1"/>
  </si>
  <si>
    <t>豊玉南小</t>
    <rPh sb="0" eb="2">
      <t>トヨタマ</t>
    </rPh>
    <rPh sb="2" eb="3">
      <t>ミナミ</t>
    </rPh>
    <rPh sb="3" eb="4">
      <t>ショウ</t>
    </rPh>
    <phoneticPr fontId="1"/>
  </si>
  <si>
    <t>豊玉南小</t>
    <rPh sb="0" eb="4">
      <t>トヨタマミナミショウ</t>
    </rPh>
    <phoneticPr fontId="1"/>
  </si>
  <si>
    <t>豊南ｖｓ富士見台</t>
    <rPh sb="0" eb="1">
      <t>トヨ</t>
    </rPh>
    <rPh sb="1" eb="2">
      <t>ミナミ</t>
    </rPh>
    <rPh sb="4" eb="8">
      <t>フジミダイ</t>
    </rPh>
    <phoneticPr fontId="1"/>
  </si>
  <si>
    <t>開一</t>
    <rPh sb="0" eb="2">
      <t>カイイチ</t>
    </rPh>
    <phoneticPr fontId="1"/>
  </si>
  <si>
    <t>開一ｖｓキッド</t>
    <rPh sb="0" eb="2">
      <t>カイイチ</t>
    </rPh>
    <phoneticPr fontId="1"/>
  </si>
  <si>
    <t>8：30～9：05</t>
    <phoneticPr fontId="1"/>
  </si>
  <si>
    <t>9：15～9：50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</si>
</sst>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m&quot;月&quot;d&quot;日&quot;;@"/>
    <numFmt numFmtId="178" formatCode="h:mm;@"/>
  </numFmts>
  <fonts count="14" x14ac:knownFonts="1">
    <font>
      <sz val="11"/>
      <color theme="1"/>
      <name val="ＭＳ Ｐゴシック"/>
      <family val="3"/>
      <charset val="128"/>
      <scheme val="minor"/>
    </font>
    <font>
      <sz val="6"/>
      <name val="ＭＳ Ｐゴシック"/>
      <family val="3"/>
      <charset val="128"/>
    </font>
    <font>
      <sz val="11"/>
      <name val="ＭＳ Ｐ明朝"/>
      <family val="1"/>
      <charset val="128"/>
    </font>
    <font>
      <sz val="12"/>
      <name val="ＭＳ Ｐ明朝"/>
      <family val="1"/>
      <charset val="128"/>
    </font>
    <font>
      <sz val="11"/>
      <color indexed="9"/>
      <name val="ＭＳ Ｐ明朝"/>
      <family val="1"/>
      <charset val="128"/>
    </font>
    <font>
      <sz val="8"/>
      <name val="ＭＳ Ｐ明朝"/>
      <family val="1"/>
      <charset val="128"/>
    </font>
    <font>
      <sz val="11"/>
      <name val="ＭＳ Ｐゴシック"/>
      <family val="3"/>
      <charset val="128"/>
    </font>
    <font>
      <sz val="10.5"/>
      <name val="ＭＳ 明朝"/>
      <family val="1"/>
      <charset val="128"/>
    </font>
    <font>
      <sz val="6"/>
      <name val="ＭＳ 明朝"/>
      <family val="1"/>
      <charset val="128"/>
    </font>
    <font>
      <sz val="16"/>
      <name val="ＭＳ Ｐゴシック"/>
      <family val="3"/>
      <charset val="128"/>
    </font>
    <font>
      <b/>
      <sz val="16"/>
      <name val="ＭＳ Ｐゴシック"/>
      <family val="3"/>
      <charset val="128"/>
    </font>
    <font>
      <sz val="16"/>
      <color indexed="10"/>
      <name val="ＭＳ Ｐゴシック"/>
      <family val="3"/>
      <charset val="128"/>
    </font>
    <font>
      <sz val="20"/>
      <name val="ＭＳ Ｐゴシック"/>
      <family val="3"/>
      <charset val="128"/>
    </font>
    <font>
      <sz val="16"/>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s>
  <borders count="2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thin">
        <color auto="1"/>
      </top>
      <bottom style="thin">
        <color auto="1"/>
      </bottom>
      <diagonal/>
    </border>
  </borders>
  <cellStyleXfs count="3">
    <xf numFmtId="0" fontId="0" fillId="0" borderId="0">
      <alignment vertical="center"/>
    </xf>
    <xf numFmtId="0" fontId="6" fillId="0" borderId="0">
      <alignment vertical="center"/>
    </xf>
    <xf numFmtId="0" fontId="7" fillId="0" borderId="0"/>
  </cellStyleXfs>
  <cellXfs count="7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vertical="center"/>
    </xf>
    <xf numFmtId="0" fontId="4" fillId="0" borderId="0" xfId="0" applyFont="1">
      <alignmen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7" fillId="0" borderId="0" xfId="2"/>
    <xf numFmtId="0" fontId="9" fillId="0" borderId="6" xfId="1" applyFont="1" applyBorder="1" applyAlignment="1">
      <alignment horizontal="center" vertical="center"/>
    </xf>
    <xf numFmtId="56" fontId="9" fillId="0" borderId="6" xfId="1" applyNumberFormat="1" applyFont="1" applyBorder="1" applyAlignment="1">
      <alignment horizontal="center" vertical="center"/>
    </xf>
    <xf numFmtId="0" fontId="10" fillId="0" borderId="0" xfId="2" applyFont="1"/>
    <xf numFmtId="0" fontId="11" fillId="0" borderId="0" xfId="2" applyFont="1"/>
    <xf numFmtId="0" fontId="9" fillId="0" borderId="0" xfId="2" applyFont="1"/>
    <xf numFmtId="0" fontId="10" fillId="0" borderId="0" xfId="2" applyFont="1" applyAlignment="1">
      <alignment vertical="top"/>
    </xf>
    <xf numFmtId="0" fontId="9" fillId="0" borderId="0" xfId="0" applyFont="1" applyAlignment="1">
      <alignment horizontal="center" vertical="center"/>
    </xf>
    <xf numFmtId="0" fontId="9" fillId="2" borderId="5" xfId="0" applyFont="1" applyFill="1" applyBorder="1" applyAlignment="1">
      <alignment horizontal="center" vertical="center"/>
    </xf>
    <xf numFmtId="0" fontId="9" fillId="3" borderId="6" xfId="0"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0" xfId="0" applyFont="1" applyAlignment="1">
      <alignment vertical="center"/>
    </xf>
    <xf numFmtId="176" fontId="9" fillId="0" borderId="0" xfId="0" applyNumberFormat="1" applyFont="1" applyAlignment="1"/>
    <xf numFmtId="0" fontId="9" fillId="0" borderId="0" xfId="0" applyFont="1">
      <alignment vertical="center"/>
    </xf>
    <xf numFmtId="0" fontId="13" fillId="2" borderId="7" xfId="0" applyFont="1" applyFill="1" applyBorder="1" applyAlignment="1">
      <alignment horizontal="center" vertical="center"/>
    </xf>
    <xf numFmtId="0" fontId="9" fillId="0" borderId="0" xfId="0" applyFont="1" applyBorder="1" applyAlignment="1">
      <alignment horizontal="left" vertical="center" shrinkToFit="1"/>
    </xf>
    <xf numFmtId="0" fontId="9" fillId="0" borderId="6" xfId="0" applyFont="1" applyBorder="1" applyAlignment="1">
      <alignment horizontal="center" vertical="center"/>
    </xf>
    <xf numFmtId="0" fontId="10" fillId="0" borderId="6"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xf>
    <xf numFmtId="0" fontId="9" fillId="0" borderId="27" xfId="0" applyFont="1" applyBorder="1" applyAlignment="1">
      <alignment horizontal="center" vertical="center"/>
    </xf>
    <xf numFmtId="0" fontId="9" fillId="0" borderId="5" xfId="0" applyFont="1" applyBorder="1" applyAlignment="1">
      <alignment horizontal="center" vertical="center"/>
    </xf>
    <xf numFmtId="177" fontId="9" fillId="0" borderId="20" xfId="0" applyNumberFormat="1" applyFont="1" applyFill="1" applyBorder="1" applyAlignment="1">
      <alignment horizontal="center" vertical="center" shrinkToFit="1"/>
    </xf>
    <xf numFmtId="177" fontId="9" fillId="0" borderId="21" xfId="0" applyNumberFormat="1" applyFont="1" applyFill="1" applyBorder="1" applyAlignment="1">
      <alignment horizontal="center" vertical="center" shrinkToFit="1"/>
    </xf>
    <xf numFmtId="177" fontId="9" fillId="0" borderId="22" xfId="0" applyNumberFormat="1" applyFont="1" applyFill="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49" fontId="9" fillId="0" borderId="1"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23" xfId="0" applyNumberFormat="1" applyFont="1" applyFill="1" applyBorder="1" applyAlignment="1">
      <alignment horizontal="center" vertical="center" shrinkToFit="1"/>
    </xf>
    <xf numFmtId="178" fontId="9" fillId="0" borderId="1" xfId="0" applyNumberFormat="1" applyFont="1" applyFill="1" applyBorder="1" applyAlignment="1">
      <alignment horizontal="center" vertical="center" shrinkToFit="1"/>
    </xf>
    <xf numFmtId="178" fontId="9" fillId="0" borderId="0" xfId="0" applyNumberFormat="1" applyFont="1" applyFill="1" applyBorder="1" applyAlignment="1">
      <alignment horizontal="center" vertical="center" shrinkToFit="1"/>
    </xf>
    <xf numFmtId="178" fontId="9" fillId="0" borderId="23" xfId="0" applyNumberFormat="1" applyFont="1" applyFill="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9" fillId="4" borderId="2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24" xfId="0" applyFont="1" applyFill="1" applyBorder="1" applyAlignment="1">
      <alignment horizontal="center" vertical="center" shrinkToFit="1"/>
    </xf>
    <xf numFmtId="0" fontId="9" fillId="4" borderId="25" xfId="0" applyFont="1" applyFill="1" applyBorder="1" applyAlignment="1">
      <alignment horizontal="center" vertical="center" shrinkToFit="1"/>
    </xf>
    <xf numFmtId="0" fontId="9" fillId="4" borderId="26" xfId="0" applyFont="1" applyFill="1" applyBorder="1" applyAlignment="1">
      <alignment horizontal="center" vertical="center" shrinkToFit="1"/>
    </xf>
    <xf numFmtId="0" fontId="2" fillId="0" borderId="0" xfId="0" applyFont="1" applyAlignment="1">
      <alignment horizontal="center" vertical="center"/>
    </xf>
    <xf numFmtId="176" fontId="9" fillId="0" borderId="0" xfId="0" applyNumberFormat="1" applyFont="1" applyAlignment="1">
      <alignment horizontal="right"/>
    </xf>
    <xf numFmtId="0" fontId="9" fillId="4" borderId="7" xfId="0" applyFont="1" applyFill="1" applyBorder="1" applyAlignment="1">
      <alignment horizontal="center" vertical="center" shrinkToFit="1"/>
    </xf>
    <xf numFmtId="0" fontId="9" fillId="4" borderId="27" xfId="0" applyFont="1" applyFill="1" applyBorder="1" applyAlignment="1">
      <alignment horizontal="center" vertical="center" shrinkToFit="1"/>
    </xf>
    <xf numFmtId="0" fontId="9" fillId="4" borderId="5" xfId="0" applyFont="1" applyFill="1" applyBorder="1" applyAlignment="1">
      <alignment horizontal="center" vertical="center" shrinkToFit="1"/>
    </xf>
    <xf numFmtId="0" fontId="12" fillId="0" borderId="0" xfId="0" applyFont="1" applyFill="1" applyAlignment="1">
      <alignment horizontal="center" vertical="center"/>
    </xf>
    <xf numFmtId="0" fontId="9" fillId="0" borderId="0" xfId="0" applyFont="1" applyAlignment="1">
      <alignment horizontal="center" vertical="center"/>
    </xf>
  </cellXfs>
  <cellStyles count="3">
    <cellStyle name="標準" xfId="0" builtinId="0"/>
    <cellStyle name="標準_Ｈ１８連盟総会" xfId="1" xr:uid="{00000000-0005-0000-0000-000001000000}"/>
    <cellStyle name="標準_役員会案内 改訂" xfId="2" xr:uid="{00000000-0005-0000-0000-000002000000}"/>
  </cellStyles>
  <dxfs count="48">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8"/>
  <sheetViews>
    <sheetView tabSelected="1" zoomScale="75" zoomScaleNormal="75" zoomScaleSheetLayoutView="50" workbookViewId="0">
      <selection sqref="A1:AC27"/>
    </sheetView>
  </sheetViews>
  <sheetFormatPr defaultColWidth="9" defaultRowHeight="12.75" x14ac:dyDescent="0.25"/>
  <cols>
    <col min="1" max="1" width="3.46484375" style="2" customWidth="1"/>
    <col min="2" max="2" width="13.796875" style="1" customWidth="1"/>
    <col min="3" max="20" width="4" style="1" customWidth="1"/>
    <col min="21" max="29" width="8.6640625" style="1" customWidth="1"/>
    <col min="30" max="31" width="5.6640625" style="1" customWidth="1"/>
    <col min="32" max="32" width="4.46484375" style="1" customWidth="1"/>
    <col min="33" max="35" width="9" style="1"/>
    <col min="36" max="36" width="9" style="1" hidden="1" customWidth="1"/>
    <col min="37" max="16384" width="9" style="1"/>
  </cols>
  <sheetData>
    <row r="1" spans="1:36" ht="30" customHeight="1" x14ac:dyDescent="0.35">
      <c r="A1" s="22"/>
      <c r="B1" s="22"/>
      <c r="C1" s="68" t="s">
        <v>18</v>
      </c>
      <c r="D1" s="68"/>
      <c r="E1" s="68"/>
      <c r="F1" s="68"/>
      <c r="G1" s="68"/>
      <c r="H1" s="68"/>
      <c r="I1" s="68"/>
      <c r="J1" s="68"/>
      <c r="K1" s="68"/>
      <c r="L1" s="68"/>
      <c r="M1" s="68"/>
      <c r="N1" s="68"/>
      <c r="O1" s="68"/>
      <c r="P1" s="68"/>
      <c r="Q1" s="68"/>
      <c r="R1" s="68"/>
      <c r="S1" s="68"/>
      <c r="T1" s="68"/>
      <c r="U1" s="68"/>
      <c r="V1" s="69" t="s">
        <v>78</v>
      </c>
      <c r="W1" s="69"/>
      <c r="X1" s="69"/>
      <c r="Y1" s="64" t="s">
        <v>26</v>
      </c>
      <c r="Z1" s="64"/>
      <c r="AA1" s="64"/>
      <c r="AB1" s="23"/>
      <c r="AC1" s="22"/>
      <c r="AD1" s="3"/>
      <c r="AE1" s="3"/>
      <c r="AG1" s="4"/>
      <c r="AH1" s="4"/>
      <c r="AI1" s="4"/>
    </row>
    <row r="2" spans="1:36" ht="24" customHeight="1" x14ac:dyDescent="0.25">
      <c r="A2" s="16"/>
      <c r="B2" s="16" t="s">
        <v>79</v>
      </c>
      <c r="C2" s="24"/>
      <c r="D2" s="24"/>
      <c r="E2" s="24"/>
      <c r="F2" s="24"/>
      <c r="G2" s="24"/>
      <c r="H2" s="24"/>
      <c r="I2" s="24"/>
      <c r="J2" s="24"/>
      <c r="K2" s="24"/>
      <c r="L2" s="24"/>
      <c r="M2" s="24"/>
      <c r="N2" s="24"/>
      <c r="O2" s="24"/>
      <c r="P2" s="24"/>
      <c r="Q2" s="24"/>
      <c r="R2" s="24"/>
      <c r="S2" s="24"/>
      <c r="T2" s="24"/>
      <c r="U2" s="24"/>
      <c r="V2" s="24"/>
      <c r="W2" s="24"/>
      <c r="X2" s="24"/>
      <c r="Y2" s="24"/>
      <c r="Z2" s="24"/>
      <c r="AA2" s="24"/>
      <c r="AB2" s="24"/>
      <c r="AC2" s="24"/>
      <c r="AG2" s="4"/>
      <c r="AH2" s="4"/>
      <c r="AI2" s="4"/>
    </row>
    <row r="3" spans="1:36" ht="30" customHeight="1" x14ac:dyDescent="0.25">
      <c r="A3" s="25" t="s">
        <v>17</v>
      </c>
      <c r="B3" s="17" t="s">
        <v>3</v>
      </c>
      <c r="C3" s="65" t="s">
        <v>20</v>
      </c>
      <c r="D3" s="66"/>
      <c r="E3" s="67"/>
      <c r="F3" s="65" t="s">
        <v>21</v>
      </c>
      <c r="G3" s="66"/>
      <c r="H3" s="67"/>
      <c r="I3" s="65" t="s">
        <v>22</v>
      </c>
      <c r="J3" s="66"/>
      <c r="K3" s="67"/>
      <c r="L3" s="65" t="s">
        <v>25</v>
      </c>
      <c r="M3" s="66"/>
      <c r="N3" s="67"/>
      <c r="O3" s="65" t="s">
        <v>23</v>
      </c>
      <c r="P3" s="66"/>
      <c r="Q3" s="67"/>
      <c r="R3" s="65" t="s">
        <v>24</v>
      </c>
      <c r="S3" s="66"/>
      <c r="T3" s="67"/>
      <c r="U3" s="18" t="s">
        <v>4</v>
      </c>
      <c r="V3" s="18" t="s">
        <v>5</v>
      </c>
      <c r="W3" s="18" t="s">
        <v>6</v>
      </c>
      <c r="X3" s="18" t="s">
        <v>7</v>
      </c>
      <c r="Y3" s="18" t="s">
        <v>8</v>
      </c>
      <c r="Z3" s="18" t="s">
        <v>9</v>
      </c>
      <c r="AA3" s="18" t="s">
        <v>10</v>
      </c>
      <c r="AB3" s="18" t="s">
        <v>11</v>
      </c>
      <c r="AC3" s="18" t="s">
        <v>0</v>
      </c>
      <c r="AD3" s="5"/>
      <c r="AE3" s="6"/>
      <c r="AG3" s="4"/>
      <c r="AH3" s="4"/>
      <c r="AI3" s="4"/>
    </row>
    <row r="4" spans="1:36" ht="20.100000000000001" customHeight="1" x14ac:dyDescent="0.25">
      <c r="A4" s="57">
        <v>1</v>
      </c>
      <c r="B4" s="60" t="str">
        <f>C3</f>
        <v>富士見台</v>
      </c>
      <c r="C4" s="39"/>
      <c r="D4" s="40"/>
      <c r="E4" s="41"/>
      <c r="F4" s="33">
        <v>43773</v>
      </c>
      <c r="G4" s="34"/>
      <c r="H4" s="35"/>
      <c r="I4" s="33">
        <v>43729</v>
      </c>
      <c r="J4" s="34"/>
      <c r="K4" s="35"/>
      <c r="L4" s="33">
        <v>43639</v>
      </c>
      <c r="M4" s="34"/>
      <c r="N4" s="35"/>
      <c r="O4" s="33">
        <v>43625</v>
      </c>
      <c r="P4" s="34"/>
      <c r="Q4" s="35"/>
      <c r="R4" s="33">
        <v>43646</v>
      </c>
      <c r="S4" s="34"/>
      <c r="T4" s="35"/>
      <c r="U4" s="36">
        <f>IF(AND($D7="",$G7="",$J7="",$M7="",$P7="",$S7=""),"",SUM((COUNTIF($C7:$T7,"○")),(COUNTIF($C7:$T7,"●")),(COUNTIF($C7:$T7,"△"))))</f>
        <v>5</v>
      </c>
      <c r="V4" s="36">
        <f>IF(AND($D7="",$G7="",$J7="",$M7="",$P7="",$S7=""),"",SUM($AD7:$AF7))</f>
        <v>12</v>
      </c>
      <c r="W4" s="36">
        <f>IF(AND($D7="",$G7="",$J7="",$J7="",$M7="",$P7="",$S7=""),"",COUNTIF(C7:T7,"○"))</f>
        <v>4</v>
      </c>
      <c r="X4" s="36">
        <f>IF(AND($D7="",$G7="",$J7="",$J7="",$M7="",$P7="",$S7=""),"",COUNTIF(C7:T7,"●"))</f>
        <v>1</v>
      </c>
      <c r="Y4" s="36">
        <f>IF(AND($D7="",$G7="",$J7="",$J7="",$M7="",$P7="",$S7=""),"",COUNTIF(C7:T7,"△"))</f>
        <v>0</v>
      </c>
      <c r="Z4" s="36">
        <f>IF(AND($C7="",$F7="",$I7="",$L7="",$O7="",$R7=""),"",SUM($C7,$F7,$I7,$L7,$O7,$R7))</f>
        <v>15</v>
      </c>
      <c r="AA4" s="36">
        <f>IF(AND($E7="",$H7="",$K7="",$N7="",$Q7="",$T7=""),"",SUM($E7,$H7,$K7,$N7,$Q7,$T7))</f>
        <v>12</v>
      </c>
      <c r="AB4" s="36">
        <f>IF(AND($Z4="",$AA4=""),"",($Z4-$AA4))</f>
        <v>3</v>
      </c>
      <c r="AC4" s="54">
        <f t="shared" ref="AC4" si="0">IF(AND($U4=""),"",RANK(AJ4,AJ$4:AJ$27))</f>
        <v>2</v>
      </c>
      <c r="AD4" s="6"/>
      <c r="AE4" s="6"/>
      <c r="AG4" s="4"/>
      <c r="AH4" s="4"/>
      <c r="AI4" s="4"/>
      <c r="AJ4" s="63">
        <f>IFERROR(V4+AB4*0.01,"")</f>
        <v>12.03</v>
      </c>
    </row>
    <row r="5" spans="1:36" ht="20.100000000000001" customHeight="1" x14ac:dyDescent="0.25">
      <c r="A5" s="58"/>
      <c r="B5" s="61"/>
      <c r="C5" s="42"/>
      <c r="D5" s="43"/>
      <c r="E5" s="44"/>
      <c r="F5" s="51">
        <v>0.35416666666666669</v>
      </c>
      <c r="G5" s="52"/>
      <c r="H5" s="53"/>
      <c r="I5" s="51">
        <v>0.60069444444444442</v>
      </c>
      <c r="J5" s="52"/>
      <c r="K5" s="53"/>
      <c r="L5" s="51">
        <v>0.65277777777777779</v>
      </c>
      <c r="M5" s="52"/>
      <c r="N5" s="53"/>
      <c r="O5" s="51">
        <v>0.67708333333333337</v>
      </c>
      <c r="P5" s="52"/>
      <c r="Q5" s="53"/>
      <c r="R5" s="51">
        <v>0.6875</v>
      </c>
      <c r="S5" s="52"/>
      <c r="T5" s="53"/>
      <c r="U5" s="37"/>
      <c r="V5" s="37"/>
      <c r="W5" s="37"/>
      <c r="X5" s="37"/>
      <c r="Y5" s="37"/>
      <c r="Z5" s="37"/>
      <c r="AA5" s="37"/>
      <c r="AB5" s="37"/>
      <c r="AC5" s="55"/>
      <c r="AD5" s="6"/>
      <c r="AE5" s="6"/>
      <c r="AG5" s="4"/>
      <c r="AH5" s="4"/>
      <c r="AI5" s="4"/>
      <c r="AJ5" s="63"/>
    </row>
    <row r="6" spans="1:36" ht="20.100000000000001" customHeight="1" x14ac:dyDescent="0.25">
      <c r="A6" s="58"/>
      <c r="B6" s="61"/>
      <c r="C6" s="42"/>
      <c r="D6" s="43"/>
      <c r="E6" s="44"/>
      <c r="F6" s="48" t="s">
        <v>81</v>
      </c>
      <c r="G6" s="49"/>
      <c r="H6" s="50"/>
      <c r="I6" s="48" t="s">
        <v>27</v>
      </c>
      <c r="J6" s="49"/>
      <c r="K6" s="50"/>
      <c r="L6" s="48" t="s">
        <v>38</v>
      </c>
      <c r="M6" s="49"/>
      <c r="N6" s="50"/>
      <c r="O6" s="48" t="s">
        <v>27</v>
      </c>
      <c r="P6" s="49"/>
      <c r="Q6" s="50"/>
      <c r="R6" s="48" t="s">
        <v>38</v>
      </c>
      <c r="S6" s="49"/>
      <c r="T6" s="50"/>
      <c r="U6" s="37"/>
      <c r="V6" s="37"/>
      <c r="W6" s="37"/>
      <c r="X6" s="37"/>
      <c r="Y6" s="37"/>
      <c r="Z6" s="37"/>
      <c r="AA6" s="37"/>
      <c r="AB6" s="37"/>
      <c r="AC6" s="55"/>
      <c r="AD6" s="6"/>
      <c r="AE6" s="6"/>
      <c r="AG6" s="4"/>
      <c r="AH6" s="4"/>
      <c r="AI6" s="4"/>
      <c r="AJ6" s="63"/>
    </row>
    <row r="7" spans="1:36" ht="24" customHeight="1" x14ac:dyDescent="0.25">
      <c r="A7" s="59"/>
      <c r="B7" s="62"/>
      <c r="C7" s="45"/>
      <c r="D7" s="46"/>
      <c r="E7" s="47"/>
      <c r="F7" s="19">
        <v>7</v>
      </c>
      <c r="G7" s="20" t="s">
        <v>50</v>
      </c>
      <c r="H7" s="21">
        <v>0</v>
      </c>
      <c r="I7" s="19">
        <v>1</v>
      </c>
      <c r="J7" s="20" t="s">
        <v>50</v>
      </c>
      <c r="K7" s="21">
        <v>0</v>
      </c>
      <c r="L7" s="19">
        <v>3</v>
      </c>
      <c r="M7" s="20" t="s">
        <v>50</v>
      </c>
      <c r="N7" s="21">
        <v>2</v>
      </c>
      <c r="O7" s="19">
        <v>0</v>
      </c>
      <c r="P7" s="20" t="s">
        <v>28</v>
      </c>
      <c r="Q7" s="21">
        <v>8</v>
      </c>
      <c r="R7" s="19">
        <v>4</v>
      </c>
      <c r="S7" s="20" t="s">
        <v>50</v>
      </c>
      <c r="T7" s="21">
        <v>2</v>
      </c>
      <c r="U7" s="38"/>
      <c r="V7" s="38"/>
      <c r="W7" s="38"/>
      <c r="X7" s="38"/>
      <c r="Y7" s="38"/>
      <c r="Z7" s="38"/>
      <c r="AA7" s="38"/>
      <c r="AB7" s="38"/>
      <c r="AC7" s="56"/>
      <c r="AD7" s="8">
        <f>COUNTIF(C7:T7,"○")*3</f>
        <v>12</v>
      </c>
      <c r="AE7" s="8">
        <f>COUNTIF(C7:T7,"△")*1</f>
        <v>0</v>
      </c>
      <c r="AF7" s="8">
        <f>COUNTIF(C7:T7,"●")*0</f>
        <v>0</v>
      </c>
      <c r="AG7" s="7" t="str">
        <f>B4</f>
        <v>富士見台</v>
      </c>
      <c r="AH7" s="7" t="str">
        <f>IF(AND(AC4:AC27=""),"",VLOOKUP(1,AC4:AG27,5,0))</f>
        <v/>
      </c>
      <c r="AI7" s="4"/>
      <c r="AJ7" s="63"/>
    </row>
    <row r="8" spans="1:36" ht="20.100000000000001" customHeight="1" x14ac:dyDescent="0.25">
      <c r="A8" s="57">
        <v>2</v>
      </c>
      <c r="B8" s="60" t="str">
        <f>F3</f>
        <v>豊南</v>
      </c>
      <c r="C8" s="33">
        <f>IF(AND(F$4=""),"",F$4)</f>
        <v>43773</v>
      </c>
      <c r="D8" s="34"/>
      <c r="E8" s="35"/>
      <c r="F8" s="39"/>
      <c r="G8" s="40"/>
      <c r="H8" s="41"/>
      <c r="I8" s="33">
        <v>43659</v>
      </c>
      <c r="J8" s="34"/>
      <c r="K8" s="35"/>
      <c r="L8" s="33">
        <v>43646</v>
      </c>
      <c r="M8" s="34"/>
      <c r="N8" s="35"/>
      <c r="O8" s="33">
        <v>43729</v>
      </c>
      <c r="P8" s="34"/>
      <c r="Q8" s="35"/>
      <c r="R8" s="33">
        <v>43729</v>
      </c>
      <c r="S8" s="34"/>
      <c r="T8" s="35"/>
      <c r="U8" s="36">
        <f>IF(AND($D11="",$G11="",$J11="",$M11="",$P11="",$S11=""),"",SUM((COUNTIF($C11:$T11,"○")),(COUNTIF($C11:$T11,"●")),(COUNTIF($C11:$T11,"△"))))</f>
        <v>5</v>
      </c>
      <c r="V8" s="36">
        <f>IF(AND($D11="",$G11="",$J11="",$M11="",$P11="",$S11=""),"",SUM($AD11:$AF11))</f>
        <v>4</v>
      </c>
      <c r="W8" s="36">
        <f>IF(AND($D11="",$G11="",$J11="",$J11="",$M11="",$P11="",$S11=""),"",COUNTIF(C11:T11,"○"))</f>
        <v>1</v>
      </c>
      <c r="X8" s="36">
        <f>IF(AND($D11="",$G11="",$J11="",$J11="",$M11="",$P11="",$S11=""),"",COUNTIF(C11:T11,"●"))</f>
        <v>3</v>
      </c>
      <c r="Y8" s="36">
        <f>IF(AND($D11="",$G11="",$J11="",$J11="",$M11="",$P11="",$S11=""),"",COUNTIF(C11:T11,"△"))</f>
        <v>1</v>
      </c>
      <c r="Z8" s="36">
        <f>IF(AND($C11="",$F11="",$I11="",$L11="",$O11="",$R11=""),"",SUM($C11,$F11,$I11,$L11,$O11,$R11))</f>
        <v>6</v>
      </c>
      <c r="AA8" s="36">
        <f>IF(AND($E11="",$H11="",$K11="",$N11="",$Q11="",$T11=""),"",SUM($E11,$H11,$K11,$N11,$Q11,$T11))</f>
        <v>27</v>
      </c>
      <c r="AB8" s="36">
        <f>IF(AND($Z8="",$AA8=""),"",($Z8-$AA8))</f>
        <v>-21</v>
      </c>
      <c r="AC8" s="54">
        <f t="shared" ref="AC8" si="1">IF(AND($U8=""),"",RANK(AJ8,AJ$4:AJ$27))</f>
        <v>5</v>
      </c>
      <c r="AD8" s="6"/>
      <c r="AE8" s="6"/>
      <c r="AG8" s="4"/>
      <c r="AH8" s="4"/>
      <c r="AI8" s="4"/>
      <c r="AJ8" s="63">
        <f>IFERROR(V8+AB8*0.01,"")</f>
        <v>3.79</v>
      </c>
    </row>
    <row r="9" spans="1:36" ht="20.100000000000001" customHeight="1" x14ac:dyDescent="0.25">
      <c r="A9" s="58"/>
      <c r="B9" s="61"/>
      <c r="C9" s="51">
        <f>IF(AND(F$5=""),"",F$5)</f>
        <v>0.35416666666666669</v>
      </c>
      <c r="D9" s="52"/>
      <c r="E9" s="53"/>
      <c r="F9" s="42"/>
      <c r="G9" s="43"/>
      <c r="H9" s="44"/>
      <c r="I9" s="51">
        <v>0.64583333333333337</v>
      </c>
      <c r="J9" s="52"/>
      <c r="K9" s="53"/>
      <c r="L9" s="51">
        <v>0.65277777777777779</v>
      </c>
      <c r="M9" s="52"/>
      <c r="N9" s="53"/>
      <c r="O9" s="51">
        <v>0.67361111111111116</v>
      </c>
      <c r="P9" s="52"/>
      <c r="Q9" s="53"/>
      <c r="R9" s="51">
        <v>0.63194444444444442</v>
      </c>
      <c r="S9" s="52"/>
      <c r="T9" s="53"/>
      <c r="U9" s="37"/>
      <c r="V9" s="37"/>
      <c r="W9" s="37"/>
      <c r="X9" s="37"/>
      <c r="Y9" s="37"/>
      <c r="Z9" s="37"/>
      <c r="AA9" s="37"/>
      <c r="AB9" s="37"/>
      <c r="AC9" s="55"/>
      <c r="AD9" s="6"/>
      <c r="AE9" s="6"/>
      <c r="AG9" s="4"/>
      <c r="AH9" s="4"/>
      <c r="AI9" s="4"/>
      <c r="AJ9" s="63"/>
    </row>
    <row r="10" spans="1:36" ht="20.100000000000001" customHeight="1" x14ac:dyDescent="0.25">
      <c r="A10" s="58"/>
      <c r="B10" s="61"/>
      <c r="C10" s="48" t="str">
        <f>IF(AND(F$6=""),"",F$6)</f>
        <v>豊玉南小</v>
      </c>
      <c r="D10" s="49"/>
      <c r="E10" s="50"/>
      <c r="F10" s="42"/>
      <c r="G10" s="43"/>
      <c r="H10" s="44"/>
      <c r="I10" s="48" t="s">
        <v>29</v>
      </c>
      <c r="J10" s="49"/>
      <c r="K10" s="50"/>
      <c r="L10" s="48" t="s">
        <v>38</v>
      </c>
      <c r="M10" s="49"/>
      <c r="N10" s="50"/>
      <c r="O10" s="48" t="s">
        <v>27</v>
      </c>
      <c r="P10" s="49"/>
      <c r="Q10" s="50"/>
      <c r="R10" s="48" t="s">
        <v>27</v>
      </c>
      <c r="S10" s="49"/>
      <c r="T10" s="50"/>
      <c r="U10" s="37"/>
      <c r="V10" s="37"/>
      <c r="W10" s="37"/>
      <c r="X10" s="37"/>
      <c r="Y10" s="37"/>
      <c r="Z10" s="37"/>
      <c r="AA10" s="37"/>
      <c r="AB10" s="37"/>
      <c r="AC10" s="55"/>
      <c r="AD10" s="6"/>
      <c r="AE10" s="6"/>
      <c r="AG10" s="4"/>
      <c r="AH10" s="4"/>
      <c r="AI10" s="4"/>
      <c r="AJ10" s="63"/>
    </row>
    <row r="11" spans="1:36" ht="24" customHeight="1" x14ac:dyDescent="0.25">
      <c r="A11" s="59"/>
      <c r="B11" s="62"/>
      <c r="C11" s="19">
        <f>IF(AND(H$7=""),"",H$7)</f>
        <v>0</v>
      </c>
      <c r="D11" s="20" t="str">
        <f>IF(AND($C11="",$E11=""),"",IF($C11&gt;$E11,"○",IF($C11=$E11,"△",IF($C11&lt;$E11,"●"))))</f>
        <v>●</v>
      </c>
      <c r="E11" s="21">
        <f>IF(AND(F$7=""),"",F$7)</f>
        <v>7</v>
      </c>
      <c r="F11" s="45"/>
      <c r="G11" s="46"/>
      <c r="H11" s="47"/>
      <c r="I11" s="19">
        <v>4</v>
      </c>
      <c r="J11" s="20" t="s">
        <v>50</v>
      </c>
      <c r="K11" s="21">
        <v>2</v>
      </c>
      <c r="L11" s="19">
        <v>0</v>
      </c>
      <c r="M11" s="20" t="s">
        <v>28</v>
      </c>
      <c r="N11" s="21">
        <v>6</v>
      </c>
      <c r="O11" s="19">
        <v>0</v>
      </c>
      <c r="P11" s="20" t="s">
        <v>28</v>
      </c>
      <c r="Q11" s="21">
        <v>10</v>
      </c>
      <c r="R11" s="19">
        <v>2</v>
      </c>
      <c r="S11" s="20" t="s">
        <v>80</v>
      </c>
      <c r="T11" s="21">
        <v>2</v>
      </c>
      <c r="U11" s="38"/>
      <c r="V11" s="38"/>
      <c r="W11" s="38"/>
      <c r="X11" s="38"/>
      <c r="Y11" s="38"/>
      <c r="Z11" s="38"/>
      <c r="AA11" s="38"/>
      <c r="AB11" s="38"/>
      <c r="AC11" s="56"/>
      <c r="AD11" s="8">
        <f>COUNTIF(C11:T11,"○")*3</f>
        <v>3</v>
      </c>
      <c r="AE11" s="8">
        <f>COUNTIF(C11:T11,"△")*1</f>
        <v>1</v>
      </c>
      <c r="AF11" s="8">
        <f>COUNTIF(C11:T11,"●")*0</f>
        <v>0</v>
      </c>
      <c r="AG11" s="7" t="str">
        <f>B8</f>
        <v>豊南</v>
      </c>
      <c r="AH11" s="7"/>
      <c r="AI11" s="4"/>
      <c r="AJ11" s="63"/>
    </row>
    <row r="12" spans="1:36" ht="20.100000000000001" customHeight="1" x14ac:dyDescent="0.25">
      <c r="A12" s="57">
        <v>3</v>
      </c>
      <c r="B12" s="60" t="str">
        <f>I3</f>
        <v>南が丘</v>
      </c>
      <c r="C12" s="33">
        <f>IF(AND($I$4=""),"",$I$4)</f>
        <v>43729</v>
      </c>
      <c r="D12" s="34"/>
      <c r="E12" s="35"/>
      <c r="F12" s="33">
        <f>IF(AND($I$8=""),"",$I$8)</f>
        <v>43659</v>
      </c>
      <c r="G12" s="34"/>
      <c r="H12" s="35"/>
      <c r="I12" s="39"/>
      <c r="J12" s="40"/>
      <c r="K12" s="41"/>
      <c r="L12" s="33">
        <v>43673</v>
      </c>
      <c r="M12" s="34"/>
      <c r="N12" s="35"/>
      <c r="O12" s="33">
        <v>43639</v>
      </c>
      <c r="P12" s="34"/>
      <c r="Q12" s="35"/>
      <c r="R12" s="33">
        <v>43625</v>
      </c>
      <c r="S12" s="34"/>
      <c r="T12" s="35"/>
      <c r="U12" s="36">
        <f>IF(AND($D15="",$G15="",$J15="",$M15="",$P15="",$S15=""),"",SUM((COUNTIF($C15:$T15,"○")),(COUNTIF($C15:$T15,"●")),(COUNTIF($C15:$T15,"△"))))</f>
        <v>5</v>
      </c>
      <c r="V12" s="36">
        <f>IF(AND($D15="",$G15="",$J15="",$M15="",$P15="",$S15=""),"",SUM($AD15:$AF15))</f>
        <v>0</v>
      </c>
      <c r="W12" s="36">
        <f>IF(AND($D15="",$G15="",$J15="",$J15="",$M15="",$P15="",$S15=""),"",COUNTIF(C15:T15,"○"))</f>
        <v>0</v>
      </c>
      <c r="X12" s="36">
        <f>IF(AND($D15="",$G15="",$J15="",$J15="",$M15="",$P15="",$S15=""),"",COUNTIF(C15:T15,"●"))</f>
        <v>5</v>
      </c>
      <c r="Y12" s="36">
        <f>IF(AND($D15="",$G15="",$J15="",$J15="",$M15="",$P15="",$S15=""),"",COUNTIF(C15:T15,"△"))</f>
        <v>0</v>
      </c>
      <c r="Z12" s="36">
        <f>IF(AND($C15="",$F15="",$I15="",$L15="",$O15="",$R15=""),"",SUM($C15,$F15,$I15,$L15,$O15,$R15))</f>
        <v>2</v>
      </c>
      <c r="AA12" s="36">
        <f>IF(AND($E15="",$H15="",$K15="",$N15="",$Q15="",$T15=""),"",SUM($E15,$H15,$K15,$N15,$Q15,$T15))</f>
        <v>29</v>
      </c>
      <c r="AB12" s="36">
        <f>IF(AND($Z12="",$AA12=""),"",($Z12-$AA12))</f>
        <v>-27</v>
      </c>
      <c r="AC12" s="54">
        <f>IF(AND($U12=""),"",RANK(AJ12,AJ$4:AJ$27))</f>
        <v>6</v>
      </c>
      <c r="AD12" s="6"/>
      <c r="AE12" s="6"/>
      <c r="AG12" s="4"/>
      <c r="AH12" s="4"/>
      <c r="AI12" s="4"/>
      <c r="AJ12" s="63">
        <f>IFERROR(V12+AB12*0.01,"")</f>
        <v>-0.27</v>
      </c>
    </row>
    <row r="13" spans="1:36" ht="20.100000000000001" customHeight="1" x14ac:dyDescent="0.25">
      <c r="A13" s="58"/>
      <c r="B13" s="61"/>
      <c r="C13" s="51">
        <f>IF(AND($I$5=""),"",$I$5)</f>
        <v>0.60069444444444442</v>
      </c>
      <c r="D13" s="52"/>
      <c r="E13" s="53"/>
      <c r="F13" s="51">
        <f>IF(AND($I$9=""),"",$I$9)</f>
        <v>0.64583333333333337</v>
      </c>
      <c r="G13" s="52"/>
      <c r="H13" s="53"/>
      <c r="I13" s="42"/>
      <c r="J13" s="43"/>
      <c r="K13" s="44"/>
      <c r="L13" s="51">
        <v>0.5</v>
      </c>
      <c r="M13" s="52"/>
      <c r="N13" s="53"/>
      <c r="O13" s="51">
        <v>0.6875</v>
      </c>
      <c r="P13" s="52"/>
      <c r="Q13" s="53"/>
      <c r="R13" s="51">
        <v>0.64583333333333337</v>
      </c>
      <c r="S13" s="52"/>
      <c r="T13" s="53"/>
      <c r="U13" s="37"/>
      <c r="V13" s="37"/>
      <c r="W13" s="37"/>
      <c r="X13" s="37"/>
      <c r="Y13" s="37"/>
      <c r="Z13" s="37"/>
      <c r="AA13" s="37"/>
      <c r="AB13" s="37"/>
      <c r="AC13" s="55"/>
      <c r="AD13" s="6"/>
      <c r="AE13" s="6"/>
      <c r="AG13" s="4"/>
      <c r="AH13" s="4"/>
      <c r="AI13" s="4"/>
      <c r="AJ13" s="63"/>
    </row>
    <row r="14" spans="1:36" ht="20.100000000000001" customHeight="1" x14ac:dyDescent="0.25">
      <c r="A14" s="58"/>
      <c r="B14" s="61"/>
      <c r="C14" s="48" t="str">
        <f>IF(AND($I$6=""),"",$I$6)</f>
        <v>開一小</v>
      </c>
      <c r="D14" s="49"/>
      <c r="E14" s="50"/>
      <c r="F14" s="48" t="str">
        <f>IF(AND($I$10=""),"",$I$10)</f>
        <v>開一小</v>
      </c>
      <c r="G14" s="49"/>
      <c r="H14" s="50"/>
      <c r="I14" s="42"/>
      <c r="J14" s="43"/>
      <c r="K14" s="44"/>
      <c r="L14" s="51" t="s">
        <v>60</v>
      </c>
      <c r="M14" s="52"/>
      <c r="N14" s="53"/>
      <c r="O14" s="48" t="s">
        <v>38</v>
      </c>
      <c r="P14" s="49"/>
      <c r="Q14" s="50"/>
      <c r="R14" s="48" t="s">
        <v>29</v>
      </c>
      <c r="S14" s="49"/>
      <c r="T14" s="50"/>
      <c r="U14" s="37"/>
      <c r="V14" s="37"/>
      <c r="W14" s="37"/>
      <c r="X14" s="37"/>
      <c r="Y14" s="37"/>
      <c r="Z14" s="37"/>
      <c r="AA14" s="37"/>
      <c r="AB14" s="37"/>
      <c r="AC14" s="55"/>
      <c r="AD14" s="6"/>
      <c r="AE14" s="6"/>
      <c r="AG14" s="4"/>
      <c r="AH14" s="4"/>
      <c r="AI14" s="4"/>
      <c r="AJ14" s="63"/>
    </row>
    <row r="15" spans="1:36" ht="24" customHeight="1" x14ac:dyDescent="0.25">
      <c r="A15" s="59"/>
      <c r="B15" s="62"/>
      <c r="C15" s="19">
        <f>IF(AND(K$7=""),"",K$7)</f>
        <v>0</v>
      </c>
      <c r="D15" s="20" t="str">
        <f>IF(AND($C15="",$E15=""),"",IF($C15&gt;$E15,"○",IF($C15=$E15,"△",IF($C15&lt;$E15,"●"))))</f>
        <v>●</v>
      </c>
      <c r="E15" s="21">
        <f>IF(AND(I$7=""),"",I$7)</f>
        <v>1</v>
      </c>
      <c r="F15" s="19">
        <f>IF(AND(K$11=""),"",K$11)</f>
        <v>2</v>
      </c>
      <c r="G15" s="20" t="str">
        <f>IF(AND($F15="",$H15=""),"",IF($F15&gt;$H15,"○",IF($F15=$H15,"△",IF($F15&lt;$H15,"●"))))</f>
        <v>●</v>
      </c>
      <c r="H15" s="21">
        <f>IF(AND(I$11=""),"",I$11)</f>
        <v>4</v>
      </c>
      <c r="I15" s="45"/>
      <c r="J15" s="46"/>
      <c r="K15" s="47"/>
      <c r="L15" s="19">
        <v>0</v>
      </c>
      <c r="M15" s="20" t="s">
        <v>28</v>
      </c>
      <c r="N15" s="21">
        <v>7</v>
      </c>
      <c r="O15" s="19">
        <v>0</v>
      </c>
      <c r="P15" s="20" t="s">
        <v>28</v>
      </c>
      <c r="Q15" s="21">
        <v>13</v>
      </c>
      <c r="R15" s="19">
        <v>0</v>
      </c>
      <c r="S15" s="20" t="s">
        <v>28</v>
      </c>
      <c r="T15" s="21">
        <v>4</v>
      </c>
      <c r="U15" s="38"/>
      <c r="V15" s="38"/>
      <c r="W15" s="38"/>
      <c r="X15" s="38"/>
      <c r="Y15" s="38"/>
      <c r="Z15" s="38"/>
      <c r="AA15" s="38"/>
      <c r="AB15" s="38"/>
      <c r="AC15" s="56"/>
      <c r="AD15" s="8">
        <f>COUNTIF(C15:T15,"○")*3</f>
        <v>0</v>
      </c>
      <c r="AE15" s="8">
        <f>COUNTIF(C15:T15,"△")*1</f>
        <v>0</v>
      </c>
      <c r="AF15" s="8">
        <f>COUNTIF(C15:T15,"●")*0</f>
        <v>0</v>
      </c>
      <c r="AG15" s="7" t="str">
        <f>B12</f>
        <v>南が丘</v>
      </c>
      <c r="AH15" s="7"/>
      <c r="AI15" s="4"/>
      <c r="AJ15" s="63"/>
    </row>
    <row r="16" spans="1:36" ht="20.100000000000001" customHeight="1" x14ac:dyDescent="0.25">
      <c r="A16" s="57">
        <v>4</v>
      </c>
      <c r="B16" s="60" t="str">
        <f>L3</f>
        <v>キッド</v>
      </c>
      <c r="C16" s="33">
        <f>IF(AND($L$4=""),"",$L$4)</f>
        <v>43639</v>
      </c>
      <c r="D16" s="34"/>
      <c r="E16" s="35"/>
      <c r="F16" s="33">
        <f>IF(AND($L$8=""),"",$L$8)</f>
        <v>43646</v>
      </c>
      <c r="G16" s="34"/>
      <c r="H16" s="35"/>
      <c r="I16" s="33">
        <f>IF(AND($L$12=""),"",$L$12)</f>
        <v>43673</v>
      </c>
      <c r="J16" s="34"/>
      <c r="K16" s="35"/>
      <c r="L16" s="39"/>
      <c r="M16" s="40"/>
      <c r="N16" s="41"/>
      <c r="O16" s="33">
        <v>43773</v>
      </c>
      <c r="P16" s="34"/>
      <c r="Q16" s="35"/>
      <c r="R16" s="33">
        <v>43729</v>
      </c>
      <c r="S16" s="34"/>
      <c r="T16" s="35"/>
      <c r="U16" s="36">
        <f>IF(AND($D19="",$G19="",$J19="",$M19="",$P19="",$S19=""),"",SUM((COUNTIF($C19:$T19,"○")),(COUNTIF($C19:$T19,"●")),(COUNTIF($C19:$T19,"△"))))</f>
        <v>5</v>
      </c>
      <c r="V16" s="36">
        <f>IF(AND($D19="",$G19="",$J19="",$M19="",$P19="",$S19=""),"",SUM($AD19:$AF19))</f>
        <v>9</v>
      </c>
      <c r="W16" s="36">
        <f>IF(AND($D19="",$G19="",$J19="",$J19="",$M19="",$P19="",$S19=""),"",COUNTIF(C19:T19,"○"))</f>
        <v>3</v>
      </c>
      <c r="X16" s="36">
        <f>IF(AND($D19="",$G19="",$J19="",$J19="",$M19="",$P19="",$S19=""),"",COUNTIF(C19:T19,"●"))</f>
        <v>2</v>
      </c>
      <c r="Y16" s="36">
        <f>IF(AND($D19="",$G19="",$J19="",$J19="",$M19="",$P19="",$S19=""),"",COUNTIF(C19:T19,"△"))</f>
        <v>0</v>
      </c>
      <c r="Z16" s="36">
        <f>IF(AND($C19="",$F19="",$I19="",$L19="",$O19="",$R19=""),"",SUM($C19,$F19,$I19,$L19,$O19,$R19))</f>
        <v>17</v>
      </c>
      <c r="AA16" s="36">
        <f>IF(AND($E19="",$H19="",$K19="",$N19="",$Q19="",$T19=""),"",SUM($E19,$H19,$K19,$N19,$Q19,$T19))</f>
        <v>11</v>
      </c>
      <c r="AB16" s="36">
        <f>IF(AND($Z16="",$AA16=""),"",($Z16-$AA16))</f>
        <v>6</v>
      </c>
      <c r="AC16" s="54">
        <f t="shared" ref="AC16" si="2">IF(AND($U16=""),"",RANK(AJ16,AJ$4:AJ$27))</f>
        <v>3</v>
      </c>
      <c r="AD16" s="6"/>
      <c r="AE16" s="6"/>
      <c r="AG16" s="4"/>
      <c r="AH16" s="4"/>
      <c r="AI16" s="4"/>
      <c r="AJ16" s="63">
        <f>IFERROR(V16+AB16*0.01,"")</f>
        <v>9.06</v>
      </c>
    </row>
    <row r="17" spans="1:36" ht="20.100000000000001" customHeight="1" x14ac:dyDescent="0.25">
      <c r="A17" s="58"/>
      <c r="B17" s="61"/>
      <c r="C17" s="51">
        <f>IF(AND($L$5=""),"",$L$5)</f>
        <v>0.65277777777777779</v>
      </c>
      <c r="D17" s="52"/>
      <c r="E17" s="53"/>
      <c r="F17" s="51">
        <f>IF(AND($L$9=""),"",$L$9)</f>
        <v>0.65277777777777779</v>
      </c>
      <c r="G17" s="52"/>
      <c r="H17" s="53"/>
      <c r="I17" s="51">
        <f>IF(AND($L$13=""),"",$L$13)</f>
        <v>0.5</v>
      </c>
      <c r="J17" s="52"/>
      <c r="K17" s="53"/>
      <c r="L17" s="42"/>
      <c r="M17" s="43"/>
      <c r="N17" s="44"/>
      <c r="O17" s="51">
        <v>0.38541666666666669</v>
      </c>
      <c r="P17" s="52"/>
      <c r="Q17" s="53"/>
      <c r="R17" s="51">
        <v>0.56944444444444442</v>
      </c>
      <c r="S17" s="52"/>
      <c r="T17" s="53"/>
      <c r="U17" s="37"/>
      <c r="V17" s="37"/>
      <c r="W17" s="37"/>
      <c r="X17" s="37"/>
      <c r="Y17" s="37"/>
      <c r="Z17" s="37"/>
      <c r="AA17" s="37"/>
      <c r="AB17" s="37"/>
      <c r="AC17" s="55"/>
      <c r="AD17" s="6"/>
      <c r="AE17" s="6"/>
      <c r="AG17" s="4"/>
      <c r="AH17" s="4"/>
      <c r="AI17" s="4"/>
      <c r="AJ17" s="63"/>
    </row>
    <row r="18" spans="1:36" ht="20.100000000000001" customHeight="1" x14ac:dyDescent="0.25">
      <c r="A18" s="58"/>
      <c r="B18" s="61"/>
      <c r="C18" s="48" t="str">
        <f>IF(AND($L$6=""),"",$L$6)</f>
        <v>発達支援ｾﾝﾀｰ</v>
      </c>
      <c r="D18" s="49"/>
      <c r="E18" s="50"/>
      <c r="F18" s="48" t="str">
        <f>IF(AND($L$10=""),"",$L$10)</f>
        <v>発達支援ｾﾝﾀｰ</v>
      </c>
      <c r="G18" s="49"/>
      <c r="H18" s="50"/>
      <c r="I18" s="48" t="str">
        <f>IF(AND($L$14=""),"",$L$14)</f>
        <v>夏の雲小</v>
      </c>
      <c r="J18" s="49"/>
      <c r="K18" s="50"/>
      <c r="L18" s="42"/>
      <c r="M18" s="43"/>
      <c r="N18" s="44"/>
      <c r="O18" s="48" t="s">
        <v>81</v>
      </c>
      <c r="P18" s="49"/>
      <c r="Q18" s="50"/>
      <c r="R18" s="48" t="s">
        <v>29</v>
      </c>
      <c r="S18" s="49"/>
      <c r="T18" s="50"/>
      <c r="U18" s="37"/>
      <c r="V18" s="37"/>
      <c r="W18" s="37"/>
      <c r="X18" s="37"/>
      <c r="Y18" s="37"/>
      <c r="Z18" s="37"/>
      <c r="AA18" s="37"/>
      <c r="AB18" s="37"/>
      <c r="AC18" s="55"/>
      <c r="AD18" s="6"/>
      <c r="AE18" s="6"/>
      <c r="AG18" s="4"/>
      <c r="AH18" s="4"/>
      <c r="AI18" s="4"/>
      <c r="AJ18" s="63"/>
    </row>
    <row r="19" spans="1:36" ht="24" customHeight="1" x14ac:dyDescent="0.25">
      <c r="A19" s="59"/>
      <c r="B19" s="62"/>
      <c r="C19" s="19">
        <f>IF(AND(N$7=""),"",N$7)</f>
        <v>2</v>
      </c>
      <c r="D19" s="20" t="str">
        <f>IF(AND($C19="",$E19=""),"",IF($C19&gt;$E19,"○",IF($C19=$E19,"△",IF($C19&lt;$E19,"●"))))</f>
        <v>●</v>
      </c>
      <c r="E19" s="21">
        <f>IF(AND(L$7=""),"",L$7)</f>
        <v>3</v>
      </c>
      <c r="F19" s="19">
        <f>IF(AND(N$11=""),"",N$11)</f>
        <v>6</v>
      </c>
      <c r="G19" s="20" t="str">
        <f>IF(AND($F19="",$H19=""),"",IF($F19&gt;$H19,"○",IF($F19=$H19,"△",IF($F19&lt;$H19,"●"))))</f>
        <v>○</v>
      </c>
      <c r="H19" s="21">
        <f>IF(AND(L$11=""),"",L$11)</f>
        <v>0</v>
      </c>
      <c r="I19" s="19">
        <f>IF(AND(N$15=""),"",N$15)</f>
        <v>7</v>
      </c>
      <c r="J19" s="20" t="str">
        <f>IF(AND($I19="",$K19=""),"",IF($I19&gt;$K19,"○",IF($I19=$K19,"△",IF($I19&lt;$K19,"●"))))</f>
        <v>○</v>
      </c>
      <c r="K19" s="21">
        <f>IF(AND(L$15=""),"",L$15)</f>
        <v>0</v>
      </c>
      <c r="L19" s="45"/>
      <c r="M19" s="46"/>
      <c r="N19" s="47"/>
      <c r="O19" s="19">
        <v>0</v>
      </c>
      <c r="P19" s="20" t="s">
        <v>28</v>
      </c>
      <c r="Q19" s="21">
        <v>7</v>
      </c>
      <c r="R19" s="19">
        <v>2</v>
      </c>
      <c r="S19" s="20" t="s">
        <v>50</v>
      </c>
      <c r="T19" s="21">
        <v>1</v>
      </c>
      <c r="U19" s="38"/>
      <c r="V19" s="38"/>
      <c r="W19" s="38"/>
      <c r="X19" s="38"/>
      <c r="Y19" s="38"/>
      <c r="Z19" s="38"/>
      <c r="AA19" s="38"/>
      <c r="AB19" s="38"/>
      <c r="AC19" s="56"/>
      <c r="AD19" s="8">
        <f>COUNTIF(C19:T19,"○")*3</f>
        <v>9</v>
      </c>
      <c r="AE19" s="8">
        <f>COUNTIF(C19:T19,"△")*1</f>
        <v>0</v>
      </c>
      <c r="AF19" s="8">
        <f>COUNTIF(C19:T19,"●")*0</f>
        <v>0</v>
      </c>
      <c r="AG19" s="7" t="str">
        <f>B16</f>
        <v>キッド</v>
      </c>
      <c r="AH19" s="7"/>
      <c r="AI19" s="4"/>
      <c r="AJ19" s="63"/>
    </row>
    <row r="20" spans="1:36" ht="20.100000000000001" customHeight="1" x14ac:dyDescent="0.25">
      <c r="A20" s="57">
        <v>5</v>
      </c>
      <c r="B20" s="60" t="str">
        <f>O3</f>
        <v>開一</v>
      </c>
      <c r="C20" s="33">
        <f>IF(AND($O$4=""),"",$O$4)</f>
        <v>43625</v>
      </c>
      <c r="D20" s="34"/>
      <c r="E20" s="35"/>
      <c r="F20" s="33">
        <f>IF(AND($O$8=""),"",$O$8)</f>
        <v>43729</v>
      </c>
      <c r="G20" s="34"/>
      <c r="H20" s="35"/>
      <c r="I20" s="33">
        <f>IF(AND($O$12=""),"",$O$12)</f>
        <v>43639</v>
      </c>
      <c r="J20" s="34"/>
      <c r="K20" s="35"/>
      <c r="L20" s="33">
        <f>IF(AND($O$16=""),"",$O$16)</f>
        <v>43773</v>
      </c>
      <c r="M20" s="34"/>
      <c r="N20" s="35"/>
      <c r="O20" s="39"/>
      <c r="P20" s="40"/>
      <c r="Q20" s="41"/>
      <c r="R20" s="33">
        <v>43659</v>
      </c>
      <c r="S20" s="34"/>
      <c r="T20" s="35"/>
      <c r="U20" s="36">
        <f>IF(AND($D23="",$G23="",$J23="",$M23="",$P23="",$S23=""),"",SUM((COUNTIF($C23:$T23,"○")),(COUNTIF($C23:$T23,"●")),(COUNTIF($C23:$T23,"△"))))</f>
        <v>5</v>
      </c>
      <c r="V20" s="36">
        <f>IF(AND($D23="",$G23="",$J23="",$M23="",$P23="",$S23=""),"",SUM($AD23:$AF23))</f>
        <v>15</v>
      </c>
      <c r="W20" s="36">
        <f>IF(AND($D23="",$G23="",$J23="",$J23="",$M23="",$P23="",$S23=""),"",COUNTIF(C23:T23,"○"))</f>
        <v>5</v>
      </c>
      <c r="X20" s="36">
        <f>IF(AND($D23="",$G23="",$J23="",$J23="",$M23="",$P23="",$S23=""),"",COUNTIF(C23:T23,"●"))</f>
        <v>0</v>
      </c>
      <c r="Y20" s="36">
        <f>IF(AND($D23="",$G23="",$J23="",$J23="",$M23="",$P23="",$S23=""),"",COUNTIF(C23:T23,"△"))</f>
        <v>0</v>
      </c>
      <c r="Z20" s="36">
        <f>IF(AND($C23="",$F23="",$I23="",$L23="",$O23="",$R23=""),"",SUM($C23,$F23,$I23,$L23,$O23,$R23))</f>
        <v>47</v>
      </c>
      <c r="AA20" s="36">
        <f>IF(AND($E23="",$H23="",$K23="",$N23="",$Q23="",$T23=""),"",SUM($E23,$H23,$K23,$N23,$Q23,$T23))</f>
        <v>0</v>
      </c>
      <c r="AB20" s="36">
        <f>IF(AND($Z20="",$AA20=""),"",($Z20-$AA20))</f>
        <v>47</v>
      </c>
      <c r="AC20" s="54">
        <f>IF(AND($U20=""),"",RANK(AJ20,AJ$4:AJ$27))</f>
        <v>1</v>
      </c>
      <c r="AD20" s="6"/>
      <c r="AE20" s="6"/>
      <c r="AG20" s="4"/>
      <c r="AH20" s="4"/>
      <c r="AI20" s="4"/>
      <c r="AJ20" s="63">
        <f>IFERROR(V20+AB20*0.01,"")</f>
        <v>15.47</v>
      </c>
    </row>
    <row r="21" spans="1:36" ht="20.100000000000001" customHeight="1" x14ac:dyDescent="0.25">
      <c r="A21" s="58"/>
      <c r="B21" s="61"/>
      <c r="C21" s="51">
        <f>IF(AND($O$5=""),"",$O$5)</f>
        <v>0.67708333333333337</v>
      </c>
      <c r="D21" s="52"/>
      <c r="E21" s="53"/>
      <c r="F21" s="51">
        <f>IF(AND($O$9=""),"",$O$9)</f>
        <v>0.67361111111111116</v>
      </c>
      <c r="G21" s="52"/>
      <c r="H21" s="53"/>
      <c r="I21" s="51">
        <f>IF(AND($O$13=""),"",$O$13)</f>
        <v>0.6875</v>
      </c>
      <c r="J21" s="52"/>
      <c r="K21" s="53"/>
      <c r="L21" s="51">
        <f>IF(AND($O$17=""),"",$O$17)</f>
        <v>0.38541666666666669</v>
      </c>
      <c r="M21" s="52"/>
      <c r="N21" s="53"/>
      <c r="O21" s="42"/>
      <c r="P21" s="43"/>
      <c r="Q21" s="44"/>
      <c r="R21" s="51">
        <v>0.67708333333333337</v>
      </c>
      <c r="S21" s="52"/>
      <c r="T21" s="53"/>
      <c r="U21" s="37"/>
      <c r="V21" s="37"/>
      <c r="W21" s="37"/>
      <c r="X21" s="37"/>
      <c r="Y21" s="37"/>
      <c r="Z21" s="37"/>
      <c r="AA21" s="37"/>
      <c r="AB21" s="37"/>
      <c r="AC21" s="55"/>
      <c r="AD21" s="6"/>
      <c r="AE21" s="6"/>
      <c r="AG21" s="4"/>
      <c r="AH21" s="4"/>
      <c r="AI21" s="4"/>
      <c r="AJ21" s="63"/>
    </row>
    <row r="22" spans="1:36" ht="20.100000000000001" customHeight="1" x14ac:dyDescent="0.25">
      <c r="A22" s="58"/>
      <c r="B22" s="61"/>
      <c r="C22" s="48" t="str">
        <f>IF(AND($O$6=""),"",$O$6)</f>
        <v>開一小</v>
      </c>
      <c r="D22" s="49"/>
      <c r="E22" s="50"/>
      <c r="F22" s="48" t="str">
        <f>IF(AND($O$10=""),"",$O$10)</f>
        <v>開一小</v>
      </c>
      <c r="G22" s="49"/>
      <c r="H22" s="50"/>
      <c r="I22" s="48" t="str">
        <f>IF(AND($O$14=""),"",$O$14)</f>
        <v>発達支援ｾﾝﾀｰ</v>
      </c>
      <c r="J22" s="49"/>
      <c r="K22" s="50"/>
      <c r="L22" s="48" t="str">
        <f>IF(AND($O$18=""),"",$O$18)</f>
        <v>豊玉南小</v>
      </c>
      <c r="M22" s="49"/>
      <c r="N22" s="50"/>
      <c r="O22" s="42"/>
      <c r="P22" s="43"/>
      <c r="Q22" s="44"/>
      <c r="R22" s="48" t="s">
        <v>29</v>
      </c>
      <c r="S22" s="49"/>
      <c r="T22" s="50"/>
      <c r="U22" s="37"/>
      <c r="V22" s="37"/>
      <c r="W22" s="37"/>
      <c r="X22" s="37"/>
      <c r="Y22" s="37"/>
      <c r="Z22" s="37"/>
      <c r="AA22" s="37"/>
      <c r="AB22" s="37"/>
      <c r="AC22" s="55"/>
      <c r="AD22" s="6"/>
      <c r="AE22" s="6"/>
      <c r="AG22" s="4"/>
      <c r="AH22" s="4"/>
      <c r="AI22" s="4"/>
      <c r="AJ22" s="63"/>
    </row>
    <row r="23" spans="1:36" ht="24" customHeight="1" x14ac:dyDescent="0.25">
      <c r="A23" s="59"/>
      <c r="B23" s="62"/>
      <c r="C23" s="19">
        <f>IF(AND($Q$7=""),"",$Q$7)</f>
        <v>8</v>
      </c>
      <c r="D23" s="20" t="str">
        <f>IF(AND($C23="",$E23=""),"",IF($C23&gt;$E23,"○",IF($C23=$E23,"△",IF($C23&lt;$E23,"●"))))</f>
        <v>○</v>
      </c>
      <c r="E23" s="21">
        <f>IF(AND($O$7=""),"",$O$7)</f>
        <v>0</v>
      </c>
      <c r="F23" s="19">
        <f>IF(AND(Q$11=""),"",Q$11)</f>
        <v>10</v>
      </c>
      <c r="G23" s="20" t="str">
        <f>IF(AND($F23="",$H23=""),"",IF($F23&gt;$H23,"○",IF($F23=$H23,"△",IF($F23&lt;$H23,"●"))))</f>
        <v>○</v>
      </c>
      <c r="H23" s="21">
        <f>IF(AND(O$11=""),"",O$11)</f>
        <v>0</v>
      </c>
      <c r="I23" s="19">
        <f>IF(AND($Q$15=""),"",$Q$15)</f>
        <v>13</v>
      </c>
      <c r="J23" s="20" t="str">
        <f>IF(AND($I23="",$K23=""),"",IF($I23&gt;$K23,"○",IF($I23=$K23,"△",IF($I23&lt;$K23,"●"))))</f>
        <v>○</v>
      </c>
      <c r="K23" s="21">
        <f>IF(AND($O$15=""),"",$O$15)</f>
        <v>0</v>
      </c>
      <c r="L23" s="19">
        <f>IF(AND($Q$19=""),"",$Q$19)</f>
        <v>7</v>
      </c>
      <c r="M23" s="20" t="str">
        <f>IF(AND($L23="",$N23=""),"",IF($L23&gt;$N23,"○",IF($L23=$N23,"△",IF($L23&lt;$N23,"●"))))</f>
        <v>○</v>
      </c>
      <c r="N23" s="21">
        <f>IF(AND($O$19=""),"",$O$19)</f>
        <v>0</v>
      </c>
      <c r="O23" s="45"/>
      <c r="P23" s="46"/>
      <c r="Q23" s="47"/>
      <c r="R23" s="19">
        <v>9</v>
      </c>
      <c r="S23" s="20" t="s">
        <v>50</v>
      </c>
      <c r="T23" s="21">
        <v>0</v>
      </c>
      <c r="U23" s="38"/>
      <c r="V23" s="38"/>
      <c r="W23" s="38"/>
      <c r="X23" s="38"/>
      <c r="Y23" s="38"/>
      <c r="Z23" s="38"/>
      <c r="AA23" s="38"/>
      <c r="AB23" s="38"/>
      <c r="AC23" s="56"/>
      <c r="AD23" s="8">
        <f>COUNTIF(C23:T23,"○")*3</f>
        <v>15</v>
      </c>
      <c r="AE23" s="8">
        <f>COUNTIF(C23:T23,"△")*1</f>
        <v>0</v>
      </c>
      <c r="AF23" s="8">
        <f>COUNTIF(C23:T23,"●")*0</f>
        <v>0</v>
      </c>
      <c r="AG23" s="7" t="str">
        <f>B20</f>
        <v>開一</v>
      </c>
      <c r="AH23" s="7"/>
      <c r="AI23" s="4"/>
      <c r="AJ23" s="63"/>
    </row>
    <row r="24" spans="1:36" ht="20.100000000000001" customHeight="1" x14ac:dyDescent="0.25">
      <c r="A24" s="57">
        <v>6</v>
      </c>
      <c r="B24" s="60" t="str">
        <f>R3</f>
        <v>貫井</v>
      </c>
      <c r="C24" s="33">
        <f>IF(AND($R$4=""),"",$R$4)</f>
        <v>43646</v>
      </c>
      <c r="D24" s="34"/>
      <c r="E24" s="35"/>
      <c r="F24" s="33">
        <f>IF(AND($R$8=""),"",$R$8)</f>
        <v>43729</v>
      </c>
      <c r="G24" s="34"/>
      <c r="H24" s="35"/>
      <c r="I24" s="33">
        <f>IF(AND($R$12=""),"",$R$12)</f>
        <v>43625</v>
      </c>
      <c r="J24" s="34"/>
      <c r="K24" s="35"/>
      <c r="L24" s="33">
        <f>IF(AND($R$16=""),"",$R$16)</f>
        <v>43729</v>
      </c>
      <c r="M24" s="34"/>
      <c r="N24" s="35"/>
      <c r="O24" s="33">
        <f>IF(AND($R$20=""),"",$R$20)</f>
        <v>43659</v>
      </c>
      <c r="P24" s="34"/>
      <c r="Q24" s="35"/>
      <c r="R24" s="39"/>
      <c r="S24" s="40"/>
      <c r="T24" s="41"/>
      <c r="U24" s="36">
        <f>IF(AND($D27="",$G27="",$J27="",$M27="",$P27="",$S27=""),"",SUM((COUNTIF($C27:$T27,"○")),(COUNTIF($C27:$T27,"●")),(COUNTIF($C27:$T27,"△"))))</f>
        <v>5</v>
      </c>
      <c r="V24" s="36">
        <f>IF(AND($D27="",$G27="",$J27="",$M27="",$P27="",$S27=""),"",SUM($AD27:$AF27))</f>
        <v>4</v>
      </c>
      <c r="W24" s="36">
        <f>IF(AND($D27="",$G27="",$J27="",$J27="",$M27="",$P27="",$S27=""),"",COUNTIF(C27:T27,"○"))</f>
        <v>1</v>
      </c>
      <c r="X24" s="36">
        <f>IF(AND($D27="",$G27="",$J27="",$J27="",$M27="",$P27="",$S27=""),"",COUNTIF(C27:T27,"●"))</f>
        <v>3</v>
      </c>
      <c r="Y24" s="36">
        <f>IF(AND($D27="",$G27="",$J27="",$J27="",$M27="",$P27="",$S27=""),"",COUNTIF(C27:T27,"△"))</f>
        <v>1</v>
      </c>
      <c r="Z24" s="36">
        <f>IF(AND($C27="",$F27="",$I27="",$L27="",$O27="",$R27=""),"",SUM($C27,$F27,$I27,$L27,$O27,$R27))</f>
        <v>9</v>
      </c>
      <c r="AA24" s="36">
        <f>IF(AND($E27="",$H27="",$K27="",$N27="",$Q27="",$T27=""),"",SUM($E27,$H27,$K27,$N27,$Q27,$T27))</f>
        <v>17</v>
      </c>
      <c r="AB24" s="36">
        <f>IF(AND($Z24="",$AA24=""),"",($Z24-$AA24))</f>
        <v>-8</v>
      </c>
      <c r="AC24" s="54">
        <f>IF(AND($U24=""),"",RANK(AJ24,AJ$4:AJ$27))</f>
        <v>4</v>
      </c>
      <c r="AD24" s="6"/>
      <c r="AE24" s="6"/>
      <c r="AG24" s="4"/>
      <c r="AH24" s="4"/>
      <c r="AI24" s="4"/>
      <c r="AJ24" s="63">
        <f>IFERROR(V24+AB24*0.01,"")</f>
        <v>3.92</v>
      </c>
    </row>
    <row r="25" spans="1:36" ht="20.100000000000001" customHeight="1" x14ac:dyDescent="0.25">
      <c r="A25" s="58"/>
      <c r="B25" s="61"/>
      <c r="C25" s="51">
        <f>IF(AND($R$5=""),"",$R$5)</f>
        <v>0.6875</v>
      </c>
      <c r="D25" s="52"/>
      <c r="E25" s="53"/>
      <c r="F25" s="51">
        <f>IF(AND($R$9=""),"",$R$9)</f>
        <v>0.63194444444444442</v>
      </c>
      <c r="G25" s="52"/>
      <c r="H25" s="53"/>
      <c r="I25" s="51">
        <f>IF(AND($R$13=""),"",$R$13)</f>
        <v>0.64583333333333337</v>
      </c>
      <c r="J25" s="52"/>
      <c r="K25" s="53"/>
      <c r="L25" s="51">
        <f>IF(AND($R$17=""),"",$R$17)</f>
        <v>0.56944444444444442</v>
      </c>
      <c r="M25" s="52"/>
      <c r="N25" s="53"/>
      <c r="O25" s="51">
        <f>IF(AND($R$21=""),"",$R$21)</f>
        <v>0.67708333333333337</v>
      </c>
      <c r="P25" s="52"/>
      <c r="Q25" s="53"/>
      <c r="R25" s="42"/>
      <c r="S25" s="43"/>
      <c r="T25" s="44"/>
      <c r="U25" s="37"/>
      <c r="V25" s="37"/>
      <c r="W25" s="37"/>
      <c r="X25" s="37"/>
      <c r="Y25" s="37"/>
      <c r="Z25" s="37"/>
      <c r="AA25" s="37"/>
      <c r="AB25" s="37"/>
      <c r="AC25" s="55"/>
      <c r="AD25" s="6"/>
      <c r="AE25" s="6"/>
      <c r="AG25" s="4"/>
      <c r="AH25" s="4"/>
      <c r="AI25" s="4"/>
      <c r="AJ25" s="63"/>
    </row>
    <row r="26" spans="1:36" ht="20.100000000000001" customHeight="1" x14ac:dyDescent="0.25">
      <c r="A26" s="58"/>
      <c r="B26" s="61"/>
      <c r="C26" s="48" t="str">
        <f>IF(AND($R$6=""),"",$R$6)</f>
        <v>発達支援ｾﾝﾀｰ</v>
      </c>
      <c r="D26" s="49"/>
      <c r="E26" s="50"/>
      <c r="F26" s="48" t="str">
        <f>IF(AND($R$10=""),"",$R$10)</f>
        <v>開一小</v>
      </c>
      <c r="G26" s="49"/>
      <c r="H26" s="50"/>
      <c r="I26" s="48" t="str">
        <f>IF(AND($R$14=""),"",$R$14)</f>
        <v>開一小</v>
      </c>
      <c r="J26" s="49"/>
      <c r="K26" s="50"/>
      <c r="L26" s="48" t="str">
        <f>IF(AND($R$18=""),"",$R$18)</f>
        <v>開一小</v>
      </c>
      <c r="M26" s="49"/>
      <c r="N26" s="50"/>
      <c r="O26" s="48" t="str">
        <f>IF(AND($R$22=""),"",$R$22)</f>
        <v>開一小</v>
      </c>
      <c r="P26" s="49"/>
      <c r="Q26" s="50"/>
      <c r="R26" s="42"/>
      <c r="S26" s="43"/>
      <c r="T26" s="44"/>
      <c r="U26" s="37"/>
      <c r="V26" s="37"/>
      <c r="W26" s="37"/>
      <c r="X26" s="37"/>
      <c r="Y26" s="37"/>
      <c r="Z26" s="37"/>
      <c r="AA26" s="37"/>
      <c r="AB26" s="37"/>
      <c r="AC26" s="55"/>
      <c r="AD26" s="6"/>
      <c r="AE26" s="6"/>
      <c r="AG26" s="4"/>
      <c r="AH26" s="4"/>
      <c r="AI26" s="4"/>
      <c r="AJ26" s="63"/>
    </row>
    <row r="27" spans="1:36" ht="24" customHeight="1" x14ac:dyDescent="0.25">
      <c r="A27" s="59"/>
      <c r="B27" s="62"/>
      <c r="C27" s="19">
        <f>IF(AND($T$7=""),"",$T$7)</f>
        <v>2</v>
      </c>
      <c r="D27" s="20" t="str">
        <f>IF(AND($C27="",$E27=""),"",IF($C27&gt;$E27,"○",IF($C27=$E27,"△",IF($C27&lt;$E27,"●"))))</f>
        <v>●</v>
      </c>
      <c r="E27" s="21">
        <f>IF(AND($R$7=""),"",$R$7)</f>
        <v>4</v>
      </c>
      <c r="F27" s="19">
        <f>IF(AND(T$11=""),"",T$11)</f>
        <v>2</v>
      </c>
      <c r="G27" s="20" t="str">
        <f>IF(AND($F27="",$H27=""),"",IF($F27&gt;$H27,"○",IF($F27=$H27,"△",IF($F27&lt;$H27,"●"))))</f>
        <v>△</v>
      </c>
      <c r="H27" s="21">
        <f>IF(AND(R$11=""),"",R$11)</f>
        <v>2</v>
      </c>
      <c r="I27" s="19">
        <f>IF(AND($T$15=""),"",$T$15)</f>
        <v>4</v>
      </c>
      <c r="J27" s="20" t="str">
        <f>IF(AND($I27="",$K27=""),"",IF($I27&gt;$K27,"○",IF($I27=$K27,"△",IF($I27&lt;$K27,"●"))))</f>
        <v>○</v>
      </c>
      <c r="K27" s="21">
        <f>IF(AND($R$15=""),"",$R$15)</f>
        <v>0</v>
      </c>
      <c r="L27" s="19">
        <f>IF(AND($T$19=""),"",$T$19)</f>
        <v>1</v>
      </c>
      <c r="M27" s="20" t="str">
        <f>IF(AND($L27="",$N27=""),"",IF($L27&gt;$N27,"○",IF($L27=$N27,"△",IF($L27&lt;$N27,"●"))))</f>
        <v>●</v>
      </c>
      <c r="N27" s="21">
        <f>IF(AND($R$19=""),"",$R$19)</f>
        <v>2</v>
      </c>
      <c r="O27" s="19">
        <f>IF(AND($T$23=""),"",$T$23)</f>
        <v>0</v>
      </c>
      <c r="P27" s="20" t="str">
        <f>IF(AND($O27="",$Q27=""),"",IF($O27&gt;$Q27,"○",IF($O27=$Q27,"△",IF($O27&lt;$Q27,"●"))))</f>
        <v>●</v>
      </c>
      <c r="Q27" s="21">
        <f>IF(AND($R$23=""),"",$R$23)</f>
        <v>9</v>
      </c>
      <c r="R27" s="45"/>
      <c r="S27" s="46"/>
      <c r="T27" s="47"/>
      <c r="U27" s="38"/>
      <c r="V27" s="38"/>
      <c r="W27" s="38"/>
      <c r="X27" s="38"/>
      <c r="Y27" s="38"/>
      <c r="Z27" s="38"/>
      <c r="AA27" s="38"/>
      <c r="AB27" s="38"/>
      <c r="AC27" s="56"/>
      <c r="AD27" s="8">
        <f>COUNTIF(C27:T27,"○")*3</f>
        <v>3</v>
      </c>
      <c r="AE27" s="8">
        <f>COUNTIF(C27:T27,"△")*1</f>
        <v>1</v>
      </c>
      <c r="AF27" s="8">
        <f>COUNTIF(C27:T27,"●")*0</f>
        <v>0</v>
      </c>
      <c r="AG27" s="7" t="str">
        <f>B24</f>
        <v>貫井</v>
      </c>
      <c r="AH27" s="7"/>
      <c r="AI27" s="4"/>
      <c r="AJ27" s="63"/>
    </row>
    <row r="28" spans="1:36" ht="18.75" x14ac:dyDescent="0.25">
      <c r="A28" s="16"/>
      <c r="B28" s="26"/>
      <c r="C28" s="26"/>
      <c r="D28" s="26"/>
      <c r="E28" s="26"/>
      <c r="F28" s="26"/>
      <c r="G28" s="26"/>
      <c r="H28" s="26"/>
      <c r="I28" s="26"/>
      <c r="J28" s="26"/>
      <c r="K28" s="26"/>
      <c r="L28" s="26"/>
      <c r="M28" s="26"/>
      <c r="N28" s="26"/>
      <c r="O28" s="26"/>
      <c r="P28" s="26"/>
      <c r="Q28" s="26"/>
      <c r="R28" s="26"/>
      <c r="S28" s="26"/>
      <c r="T28" s="26"/>
      <c r="U28" s="24"/>
      <c r="V28" s="24"/>
      <c r="W28" s="24"/>
      <c r="X28" s="24"/>
      <c r="Y28" s="24"/>
      <c r="Z28" s="24"/>
      <c r="AA28" s="24"/>
      <c r="AB28" s="24"/>
      <c r="AC28" s="24"/>
    </row>
    <row r="29" spans="1:36" ht="16.5" customHeight="1" x14ac:dyDescent="0.25">
      <c r="A29" s="16"/>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row>
    <row r="30" spans="1:36" s="9" customFormat="1" ht="24.95" customHeight="1" x14ac:dyDescent="0.35">
      <c r="A30" s="14"/>
      <c r="B30" s="12" t="s">
        <v>12</v>
      </c>
      <c r="C30" s="13"/>
      <c r="D30" s="13"/>
      <c r="E30" s="13"/>
      <c r="F30" s="13"/>
      <c r="G30" s="13"/>
      <c r="H30" s="13"/>
      <c r="I30" s="13"/>
      <c r="J30" s="13"/>
      <c r="K30" s="14"/>
      <c r="L30" s="14"/>
      <c r="M30" s="14"/>
      <c r="N30" s="14"/>
      <c r="O30" s="14"/>
      <c r="P30" s="14"/>
      <c r="Q30" s="14"/>
      <c r="R30" s="14"/>
      <c r="S30" s="14"/>
      <c r="T30" s="14"/>
      <c r="U30" s="14"/>
      <c r="V30" s="14"/>
      <c r="W30" s="14"/>
      <c r="X30" s="14"/>
      <c r="Y30" s="14"/>
      <c r="Z30" s="14"/>
      <c r="AA30" s="14"/>
      <c r="AB30" s="14"/>
      <c r="AC30" s="14"/>
    </row>
    <row r="31" spans="1:36" s="9" customFormat="1" ht="24.95" customHeight="1" x14ac:dyDescent="0.35">
      <c r="A31" s="14"/>
      <c r="B31" s="15" t="s">
        <v>1</v>
      </c>
      <c r="C31" s="13"/>
      <c r="D31" s="13"/>
      <c r="E31" s="13"/>
      <c r="F31" s="14"/>
      <c r="G31" s="14"/>
      <c r="H31" s="14"/>
      <c r="I31" s="14"/>
      <c r="J31" s="14"/>
      <c r="K31" s="14"/>
      <c r="L31" s="14"/>
      <c r="M31" s="14"/>
      <c r="N31" s="14"/>
      <c r="O31" s="14"/>
      <c r="P31" s="14"/>
      <c r="Q31" s="14"/>
      <c r="R31" s="14"/>
      <c r="S31" s="14"/>
      <c r="T31" s="14"/>
      <c r="U31" s="14"/>
      <c r="V31" s="14"/>
      <c r="W31" s="14"/>
      <c r="X31" s="14"/>
      <c r="Y31" s="14"/>
      <c r="Z31" s="14"/>
      <c r="AA31" s="14"/>
      <c r="AB31" s="14"/>
      <c r="AC31" s="14"/>
    </row>
    <row r="32" spans="1:36" ht="30.75" customHeight="1" x14ac:dyDescent="0.25">
      <c r="B32" s="10" t="s">
        <v>2</v>
      </c>
      <c r="C32" s="27" t="s">
        <v>13</v>
      </c>
      <c r="D32" s="27"/>
      <c r="E32" s="27"/>
      <c r="F32" s="27"/>
      <c r="G32" s="27" t="s">
        <v>14</v>
      </c>
      <c r="H32" s="27"/>
      <c r="I32" s="27"/>
      <c r="J32" s="27" t="s">
        <v>15</v>
      </c>
      <c r="K32" s="27"/>
      <c r="L32" s="27"/>
      <c r="M32" s="27"/>
      <c r="N32" s="27"/>
      <c r="O32" s="27"/>
      <c r="P32" s="27"/>
      <c r="Q32" s="27"/>
      <c r="R32" s="27"/>
      <c r="S32" s="27" t="s">
        <v>16</v>
      </c>
      <c r="T32" s="27"/>
      <c r="U32" s="27"/>
      <c r="V32" s="27" t="s">
        <v>19</v>
      </c>
      <c r="W32" s="27"/>
    </row>
    <row r="33" spans="2:23" ht="33.75" customHeight="1" x14ac:dyDescent="0.25">
      <c r="B33" s="11">
        <v>43625</v>
      </c>
      <c r="C33" s="27" t="s">
        <v>30</v>
      </c>
      <c r="D33" s="27"/>
      <c r="E33" s="27"/>
      <c r="F33" s="27"/>
      <c r="G33" s="28" t="s">
        <v>31</v>
      </c>
      <c r="H33" s="28"/>
      <c r="I33" s="28"/>
      <c r="J33" s="27" t="s">
        <v>33</v>
      </c>
      <c r="K33" s="27"/>
      <c r="L33" s="27"/>
      <c r="M33" s="27"/>
      <c r="N33" s="27"/>
      <c r="O33" s="27"/>
      <c r="P33" s="27"/>
      <c r="Q33" s="27"/>
      <c r="R33" s="27"/>
      <c r="S33" s="27" t="s">
        <v>34</v>
      </c>
      <c r="T33" s="27"/>
      <c r="U33" s="27"/>
      <c r="V33" s="27" t="s">
        <v>35</v>
      </c>
      <c r="W33" s="27"/>
    </row>
    <row r="34" spans="2:23" ht="33.75" customHeight="1" x14ac:dyDescent="0.25">
      <c r="B34" s="11">
        <v>43625</v>
      </c>
      <c r="C34" s="27" t="s">
        <v>30</v>
      </c>
      <c r="D34" s="27"/>
      <c r="E34" s="27"/>
      <c r="F34" s="27"/>
      <c r="G34" s="28" t="s">
        <v>32</v>
      </c>
      <c r="H34" s="28"/>
      <c r="I34" s="28"/>
      <c r="J34" s="27" t="s">
        <v>53</v>
      </c>
      <c r="K34" s="27"/>
      <c r="L34" s="27"/>
      <c r="M34" s="27"/>
      <c r="N34" s="27"/>
      <c r="O34" s="27"/>
      <c r="P34" s="27"/>
      <c r="Q34" s="27"/>
      <c r="R34" s="27"/>
      <c r="S34" s="27" t="s">
        <v>37</v>
      </c>
      <c r="T34" s="27"/>
      <c r="U34" s="27"/>
      <c r="V34" s="27" t="s">
        <v>36</v>
      </c>
      <c r="W34" s="27"/>
    </row>
    <row r="35" spans="2:23" ht="33.75" customHeight="1" x14ac:dyDescent="0.25">
      <c r="B35" s="11">
        <v>43639</v>
      </c>
      <c r="C35" s="29" t="s">
        <v>39</v>
      </c>
      <c r="D35" s="29"/>
      <c r="E35" s="29"/>
      <c r="F35" s="29"/>
      <c r="G35" s="28" t="s">
        <v>40</v>
      </c>
      <c r="H35" s="28"/>
      <c r="I35" s="28"/>
      <c r="J35" s="27" t="s">
        <v>42</v>
      </c>
      <c r="K35" s="27"/>
      <c r="L35" s="27"/>
      <c r="M35" s="27"/>
      <c r="N35" s="27"/>
      <c r="O35" s="27"/>
      <c r="P35" s="27"/>
      <c r="Q35" s="27"/>
      <c r="R35" s="27"/>
      <c r="S35" s="27" t="s">
        <v>37</v>
      </c>
      <c r="T35" s="27"/>
      <c r="U35" s="27"/>
      <c r="V35" s="27" t="s">
        <v>44</v>
      </c>
      <c r="W35" s="27"/>
    </row>
    <row r="36" spans="2:23" ht="33.75" customHeight="1" x14ac:dyDescent="0.25">
      <c r="B36" s="11">
        <v>43639</v>
      </c>
      <c r="C36" s="29" t="s">
        <v>39</v>
      </c>
      <c r="D36" s="29"/>
      <c r="E36" s="29"/>
      <c r="F36" s="29"/>
      <c r="G36" s="28" t="s">
        <v>41</v>
      </c>
      <c r="H36" s="28"/>
      <c r="I36" s="28"/>
      <c r="J36" s="27" t="s">
        <v>43</v>
      </c>
      <c r="K36" s="27"/>
      <c r="L36" s="27"/>
      <c r="M36" s="27"/>
      <c r="N36" s="27"/>
      <c r="O36" s="27"/>
      <c r="P36" s="27"/>
      <c r="Q36" s="27"/>
      <c r="R36" s="27"/>
      <c r="S36" s="27" t="s">
        <v>45</v>
      </c>
      <c r="T36" s="27"/>
      <c r="U36" s="27"/>
      <c r="V36" s="27" t="s">
        <v>46</v>
      </c>
      <c r="W36" s="27"/>
    </row>
    <row r="37" spans="2:23" ht="33.75" customHeight="1" x14ac:dyDescent="0.25">
      <c r="B37" s="11">
        <v>43646</v>
      </c>
      <c r="C37" s="29" t="s">
        <v>39</v>
      </c>
      <c r="D37" s="29"/>
      <c r="E37" s="29"/>
      <c r="F37" s="29"/>
      <c r="G37" s="28" t="s">
        <v>40</v>
      </c>
      <c r="H37" s="28"/>
      <c r="I37" s="28"/>
      <c r="J37" s="27" t="s">
        <v>47</v>
      </c>
      <c r="K37" s="27"/>
      <c r="L37" s="27"/>
      <c r="M37" s="27"/>
      <c r="N37" s="27"/>
      <c r="O37" s="27"/>
      <c r="P37" s="27"/>
      <c r="Q37" s="27"/>
      <c r="R37" s="27"/>
      <c r="S37" s="27" t="s">
        <v>46</v>
      </c>
      <c r="T37" s="27"/>
      <c r="U37" s="27"/>
      <c r="V37" s="27" t="s">
        <v>48</v>
      </c>
      <c r="W37" s="27"/>
    </row>
    <row r="38" spans="2:23" ht="33.75" customHeight="1" x14ac:dyDescent="0.25">
      <c r="B38" s="11">
        <v>43646</v>
      </c>
      <c r="C38" s="29" t="s">
        <v>39</v>
      </c>
      <c r="D38" s="29"/>
      <c r="E38" s="29"/>
      <c r="F38" s="29"/>
      <c r="G38" s="28" t="s">
        <v>41</v>
      </c>
      <c r="H38" s="28"/>
      <c r="I38" s="28"/>
      <c r="J38" s="27" t="s">
        <v>54</v>
      </c>
      <c r="K38" s="27"/>
      <c r="L38" s="27"/>
      <c r="M38" s="27"/>
      <c r="N38" s="27"/>
      <c r="O38" s="27"/>
      <c r="P38" s="27"/>
      <c r="Q38" s="27"/>
      <c r="R38" s="27"/>
      <c r="S38" s="27" t="s">
        <v>45</v>
      </c>
      <c r="T38" s="27"/>
      <c r="U38" s="27"/>
      <c r="V38" s="27" t="s">
        <v>49</v>
      </c>
      <c r="W38" s="27"/>
    </row>
    <row r="39" spans="2:23" ht="33.75" customHeight="1" x14ac:dyDescent="0.25">
      <c r="B39" s="11">
        <v>43659</v>
      </c>
      <c r="C39" s="27" t="s">
        <v>30</v>
      </c>
      <c r="D39" s="27"/>
      <c r="E39" s="27"/>
      <c r="F39" s="27"/>
      <c r="G39" s="28" t="s">
        <v>51</v>
      </c>
      <c r="H39" s="28"/>
      <c r="I39" s="28"/>
      <c r="J39" s="27" t="s">
        <v>52</v>
      </c>
      <c r="K39" s="27"/>
      <c r="L39" s="27"/>
      <c r="M39" s="27"/>
      <c r="N39" s="27"/>
      <c r="O39" s="27"/>
      <c r="P39" s="27"/>
      <c r="Q39" s="27"/>
      <c r="R39" s="27"/>
      <c r="S39" s="27" t="s">
        <v>56</v>
      </c>
      <c r="T39" s="27"/>
      <c r="U39" s="27"/>
      <c r="V39" s="27" t="s">
        <v>57</v>
      </c>
      <c r="W39" s="27"/>
    </row>
    <row r="40" spans="2:23" ht="33.75" customHeight="1" x14ac:dyDescent="0.25">
      <c r="B40" s="11">
        <v>43659</v>
      </c>
      <c r="C40" s="27" t="s">
        <v>30</v>
      </c>
      <c r="D40" s="27"/>
      <c r="E40" s="27"/>
      <c r="F40" s="27"/>
      <c r="G40" s="28" t="s">
        <v>32</v>
      </c>
      <c r="H40" s="28"/>
      <c r="I40" s="28"/>
      <c r="J40" s="27" t="s">
        <v>55</v>
      </c>
      <c r="K40" s="27"/>
      <c r="L40" s="27"/>
      <c r="M40" s="27"/>
      <c r="N40" s="27"/>
      <c r="O40" s="27"/>
      <c r="P40" s="27"/>
      <c r="Q40" s="27"/>
      <c r="R40" s="27"/>
      <c r="S40" s="27" t="s">
        <v>58</v>
      </c>
      <c r="T40" s="27"/>
      <c r="U40" s="27"/>
      <c r="V40" s="27" t="s">
        <v>59</v>
      </c>
      <c r="W40" s="27"/>
    </row>
    <row r="41" spans="2:23" ht="33.75" customHeight="1" x14ac:dyDescent="0.25">
      <c r="B41" s="11">
        <v>43673</v>
      </c>
      <c r="C41" s="27" t="s">
        <v>60</v>
      </c>
      <c r="D41" s="27"/>
      <c r="E41" s="27"/>
      <c r="F41" s="27"/>
      <c r="G41" s="28" t="s">
        <v>61</v>
      </c>
      <c r="H41" s="28"/>
      <c r="I41" s="28"/>
      <c r="J41" s="27" t="s">
        <v>62</v>
      </c>
      <c r="K41" s="27"/>
      <c r="L41" s="27"/>
      <c r="M41" s="27"/>
      <c r="N41" s="27"/>
      <c r="O41" s="27"/>
      <c r="P41" s="27"/>
      <c r="Q41" s="27"/>
      <c r="R41" s="27"/>
      <c r="S41" s="30" t="s">
        <v>63</v>
      </c>
      <c r="T41" s="31"/>
      <c r="U41" s="31"/>
      <c r="V41" s="31"/>
      <c r="W41" s="32"/>
    </row>
    <row r="42" spans="2:23" ht="33.75" customHeight="1" x14ac:dyDescent="0.25">
      <c r="B42" s="11">
        <v>43729</v>
      </c>
      <c r="C42" s="27" t="s">
        <v>30</v>
      </c>
      <c r="D42" s="27"/>
      <c r="E42" s="27"/>
      <c r="F42" s="27"/>
      <c r="G42" s="28" t="s">
        <v>64</v>
      </c>
      <c r="H42" s="28"/>
      <c r="I42" s="28"/>
      <c r="J42" s="27" t="s">
        <v>68</v>
      </c>
      <c r="K42" s="27"/>
      <c r="L42" s="27"/>
      <c r="M42" s="27"/>
      <c r="N42" s="27"/>
      <c r="O42" s="27"/>
      <c r="P42" s="27"/>
      <c r="Q42" s="27"/>
      <c r="R42" s="27"/>
      <c r="S42" s="27" t="s">
        <v>72</v>
      </c>
      <c r="T42" s="27"/>
      <c r="U42" s="27"/>
      <c r="V42" s="27" t="s">
        <v>73</v>
      </c>
      <c r="W42" s="27"/>
    </row>
    <row r="43" spans="2:23" ht="33.75" customHeight="1" x14ac:dyDescent="0.25">
      <c r="B43" s="11">
        <v>43729</v>
      </c>
      <c r="C43" s="27" t="s">
        <v>30</v>
      </c>
      <c r="D43" s="27"/>
      <c r="E43" s="27"/>
      <c r="F43" s="27"/>
      <c r="G43" s="28" t="s">
        <v>65</v>
      </c>
      <c r="H43" s="28"/>
      <c r="I43" s="28"/>
      <c r="J43" s="27" t="s">
        <v>69</v>
      </c>
      <c r="K43" s="27"/>
      <c r="L43" s="27"/>
      <c r="M43" s="27"/>
      <c r="N43" s="27"/>
      <c r="O43" s="27"/>
      <c r="P43" s="27"/>
      <c r="Q43" s="27"/>
      <c r="R43" s="27"/>
      <c r="S43" s="27" t="s">
        <v>74</v>
      </c>
      <c r="T43" s="27"/>
      <c r="U43" s="27"/>
      <c r="V43" s="27" t="s">
        <v>75</v>
      </c>
      <c r="W43" s="27"/>
    </row>
    <row r="44" spans="2:23" ht="33" customHeight="1" x14ac:dyDescent="0.25">
      <c r="B44" s="11">
        <v>43729</v>
      </c>
      <c r="C44" s="27" t="s">
        <v>30</v>
      </c>
      <c r="D44" s="27"/>
      <c r="E44" s="27"/>
      <c r="F44" s="27"/>
      <c r="G44" s="28" t="s">
        <v>66</v>
      </c>
      <c r="H44" s="28"/>
      <c r="I44" s="28"/>
      <c r="J44" s="27" t="s">
        <v>70</v>
      </c>
      <c r="K44" s="27"/>
      <c r="L44" s="27"/>
      <c r="M44" s="27"/>
      <c r="N44" s="27"/>
      <c r="O44" s="27"/>
      <c r="P44" s="27"/>
      <c r="Q44" s="27"/>
      <c r="R44" s="27"/>
      <c r="S44" s="27" t="s">
        <v>76</v>
      </c>
      <c r="T44" s="27"/>
      <c r="U44" s="27"/>
      <c r="V44" s="27" t="s">
        <v>74</v>
      </c>
      <c r="W44" s="27"/>
    </row>
    <row r="45" spans="2:23" ht="33" customHeight="1" x14ac:dyDescent="0.25">
      <c r="B45" s="11">
        <v>43729</v>
      </c>
      <c r="C45" s="27" t="s">
        <v>30</v>
      </c>
      <c r="D45" s="27"/>
      <c r="E45" s="27"/>
      <c r="F45" s="27"/>
      <c r="G45" s="28" t="s">
        <v>67</v>
      </c>
      <c r="H45" s="28"/>
      <c r="I45" s="28"/>
      <c r="J45" s="27" t="s">
        <v>71</v>
      </c>
      <c r="K45" s="27"/>
      <c r="L45" s="27"/>
      <c r="M45" s="27"/>
      <c r="N45" s="27"/>
      <c r="O45" s="27"/>
      <c r="P45" s="27"/>
      <c r="Q45" s="27"/>
      <c r="R45" s="27"/>
      <c r="S45" s="27" t="s">
        <v>77</v>
      </c>
      <c r="T45" s="27"/>
      <c r="U45" s="27"/>
      <c r="V45" s="27" t="s">
        <v>76</v>
      </c>
      <c r="W45" s="27"/>
    </row>
    <row r="46" spans="2:23" ht="33" customHeight="1" x14ac:dyDescent="0.25">
      <c r="B46" s="11">
        <v>43773</v>
      </c>
      <c r="C46" s="27" t="s">
        <v>82</v>
      </c>
      <c r="D46" s="27"/>
      <c r="E46" s="27"/>
      <c r="F46" s="27"/>
      <c r="G46" s="28" t="s">
        <v>86</v>
      </c>
      <c r="H46" s="28"/>
      <c r="I46" s="28"/>
      <c r="J46" s="27" t="s">
        <v>83</v>
      </c>
      <c r="K46" s="27"/>
      <c r="L46" s="27"/>
      <c r="M46" s="27"/>
      <c r="N46" s="27"/>
      <c r="O46" s="27"/>
      <c r="P46" s="27"/>
      <c r="Q46" s="27"/>
      <c r="R46" s="27"/>
      <c r="S46" s="27" t="s">
        <v>84</v>
      </c>
      <c r="T46" s="27"/>
      <c r="U46" s="27"/>
      <c r="V46" s="27" t="s">
        <v>45</v>
      </c>
      <c r="W46" s="27"/>
    </row>
    <row r="47" spans="2:23" ht="33" customHeight="1" x14ac:dyDescent="0.25">
      <c r="B47" s="11">
        <v>43773</v>
      </c>
      <c r="C47" s="27" t="s">
        <v>82</v>
      </c>
      <c r="D47" s="27"/>
      <c r="E47" s="27"/>
      <c r="F47" s="27"/>
      <c r="G47" s="28" t="s">
        <v>87</v>
      </c>
      <c r="H47" s="28"/>
      <c r="I47" s="28"/>
      <c r="J47" s="27" t="s">
        <v>85</v>
      </c>
      <c r="K47" s="27"/>
      <c r="L47" s="27"/>
      <c r="M47" s="27"/>
      <c r="N47" s="27"/>
      <c r="O47" s="27"/>
      <c r="P47" s="27"/>
      <c r="Q47" s="27"/>
      <c r="R47" s="27"/>
      <c r="S47" s="27" t="s">
        <v>49</v>
      </c>
      <c r="T47" s="27"/>
      <c r="U47" s="27"/>
      <c r="V47" s="27" t="s">
        <v>35</v>
      </c>
      <c r="W47" s="27"/>
    </row>
    <row r="48" spans="2:23" ht="33" customHeight="1" x14ac:dyDescent="0.25"/>
  </sheetData>
  <mergeCells count="256">
    <mergeCell ref="Y1:AA1"/>
    <mergeCell ref="C3:E3"/>
    <mergeCell ref="F3:H3"/>
    <mergeCell ref="I3:K3"/>
    <mergeCell ref="L3:N3"/>
    <mergeCell ref="O3:Q3"/>
    <mergeCell ref="C1:U1"/>
    <mergeCell ref="V1:X1"/>
    <mergeCell ref="R3:T3"/>
    <mergeCell ref="AJ4:AJ7"/>
    <mergeCell ref="F5:H5"/>
    <mergeCell ref="I5:K5"/>
    <mergeCell ref="L5:N5"/>
    <mergeCell ref="O5:Q5"/>
    <mergeCell ref="R5:T5"/>
    <mergeCell ref="U4:U7"/>
    <mergeCell ref="V4:V7"/>
    <mergeCell ref="O4:Q4"/>
    <mergeCell ref="AC4:AC7"/>
    <mergeCell ref="A8:A11"/>
    <mergeCell ref="B8:B11"/>
    <mergeCell ref="C8:E8"/>
    <mergeCell ref="F8:H11"/>
    <mergeCell ref="C10:E10"/>
    <mergeCell ref="C9:E9"/>
    <mergeCell ref="AB4:AB7"/>
    <mergeCell ref="A4:A7"/>
    <mergeCell ref="B4:B7"/>
    <mergeCell ref="C4:E7"/>
    <mergeCell ref="Y4:Y7"/>
    <mergeCell ref="F4:H4"/>
    <mergeCell ref="I4:K4"/>
    <mergeCell ref="F6:H6"/>
    <mergeCell ref="I6:K6"/>
    <mergeCell ref="R4:T4"/>
    <mergeCell ref="AA4:AA7"/>
    <mergeCell ref="L6:N6"/>
    <mergeCell ref="L4:N4"/>
    <mergeCell ref="W4:W7"/>
    <mergeCell ref="X4:X7"/>
    <mergeCell ref="O6:Q6"/>
    <mergeCell ref="R6:T6"/>
    <mergeCell ref="Z4:Z7"/>
    <mergeCell ref="I10:K10"/>
    <mergeCell ref="U8:U11"/>
    <mergeCell ref="V8:V11"/>
    <mergeCell ref="W8:W11"/>
    <mergeCell ref="Z8:Z11"/>
    <mergeCell ref="O8:Q8"/>
    <mergeCell ref="L10:N10"/>
    <mergeCell ref="O10:Q10"/>
    <mergeCell ref="R10:T10"/>
    <mergeCell ref="X8:X11"/>
    <mergeCell ref="I9:K9"/>
    <mergeCell ref="L9:N9"/>
    <mergeCell ref="O9:Q9"/>
    <mergeCell ref="R9:T9"/>
    <mergeCell ref="R8:T8"/>
    <mergeCell ref="L8:N8"/>
    <mergeCell ref="I8:K8"/>
    <mergeCell ref="AJ8:AJ11"/>
    <mergeCell ref="R17:T17"/>
    <mergeCell ref="L16:N19"/>
    <mergeCell ref="O16:Q16"/>
    <mergeCell ref="C16:E16"/>
    <mergeCell ref="F16:H16"/>
    <mergeCell ref="I18:K18"/>
    <mergeCell ref="AJ16:AJ19"/>
    <mergeCell ref="U16:U19"/>
    <mergeCell ref="U12:U15"/>
    <mergeCell ref="AC12:AC15"/>
    <mergeCell ref="AJ12:AJ15"/>
    <mergeCell ref="AC8:AC11"/>
    <mergeCell ref="Z12:Z15"/>
    <mergeCell ref="AA12:AA15"/>
    <mergeCell ref="W12:W15"/>
    <mergeCell ref="X12:X15"/>
    <mergeCell ref="AA8:AA11"/>
    <mergeCell ref="AB8:AB11"/>
    <mergeCell ref="Y8:Y11"/>
    <mergeCell ref="O14:Q14"/>
    <mergeCell ref="R14:T14"/>
    <mergeCell ref="AB12:AB15"/>
    <mergeCell ref="V12:V15"/>
    <mergeCell ref="AC16:AC19"/>
    <mergeCell ref="R16:T16"/>
    <mergeCell ref="C17:E17"/>
    <mergeCell ref="F17:H17"/>
    <mergeCell ref="I17:K17"/>
    <mergeCell ref="O17:Q17"/>
    <mergeCell ref="C18:E18"/>
    <mergeCell ref="I12:K15"/>
    <mergeCell ref="V16:V19"/>
    <mergeCell ref="W16:W19"/>
    <mergeCell ref="X16:X19"/>
    <mergeCell ref="Y16:Y19"/>
    <mergeCell ref="Z16:Z19"/>
    <mergeCell ref="Y12:Y15"/>
    <mergeCell ref="R12:T12"/>
    <mergeCell ref="O12:Q12"/>
    <mergeCell ref="O18:Q18"/>
    <mergeCell ref="O13:Q13"/>
    <mergeCell ref="R13:T13"/>
    <mergeCell ref="AA16:AA19"/>
    <mergeCell ref="AB16:AB19"/>
    <mergeCell ref="A12:A15"/>
    <mergeCell ref="B12:B15"/>
    <mergeCell ref="I16:K16"/>
    <mergeCell ref="L14:N14"/>
    <mergeCell ref="A16:A19"/>
    <mergeCell ref="B16:B19"/>
    <mergeCell ref="C13:E13"/>
    <mergeCell ref="R18:T18"/>
    <mergeCell ref="C12:E12"/>
    <mergeCell ref="F12:H12"/>
    <mergeCell ref="C14:E14"/>
    <mergeCell ref="F14:H14"/>
    <mergeCell ref="F13:H13"/>
    <mergeCell ref="C25:E25"/>
    <mergeCell ref="L13:N13"/>
    <mergeCell ref="F18:H18"/>
    <mergeCell ref="L12:N12"/>
    <mergeCell ref="AJ20:AJ23"/>
    <mergeCell ref="AJ24:AJ27"/>
    <mergeCell ref="U20:U23"/>
    <mergeCell ref="X20:X23"/>
    <mergeCell ref="W24:W27"/>
    <mergeCell ref="X24:X27"/>
    <mergeCell ref="V20:V23"/>
    <mergeCell ref="L20:N20"/>
    <mergeCell ref="C22:E22"/>
    <mergeCell ref="F22:H22"/>
    <mergeCell ref="I22:K22"/>
    <mergeCell ref="L22:N22"/>
    <mergeCell ref="C21:E21"/>
    <mergeCell ref="I20:K20"/>
    <mergeCell ref="I21:K21"/>
    <mergeCell ref="L21:N21"/>
    <mergeCell ref="F25:H25"/>
    <mergeCell ref="AC24:AC27"/>
    <mergeCell ref="Z20:Z23"/>
    <mergeCell ref="AA20:AA23"/>
    <mergeCell ref="AB20:AB23"/>
    <mergeCell ref="AC20:AC23"/>
    <mergeCell ref="Z24:Z27"/>
    <mergeCell ref="AB24:AB27"/>
    <mergeCell ref="AA24:AA27"/>
    <mergeCell ref="Y20:Y23"/>
    <mergeCell ref="Y24:Y27"/>
    <mergeCell ref="A20:A23"/>
    <mergeCell ref="B20:B23"/>
    <mergeCell ref="C20:E20"/>
    <mergeCell ref="F20:H20"/>
    <mergeCell ref="F21:H21"/>
    <mergeCell ref="I26:K26"/>
    <mergeCell ref="L26:N26"/>
    <mergeCell ref="O24:Q24"/>
    <mergeCell ref="A24:A27"/>
    <mergeCell ref="B24:B27"/>
    <mergeCell ref="C24:E24"/>
    <mergeCell ref="F24:H24"/>
    <mergeCell ref="C26:E26"/>
    <mergeCell ref="F26:H26"/>
    <mergeCell ref="I25:K25"/>
    <mergeCell ref="L25:N25"/>
    <mergeCell ref="I24:K24"/>
    <mergeCell ref="L24:N24"/>
    <mergeCell ref="W20:W23"/>
    <mergeCell ref="V24:V27"/>
    <mergeCell ref="J32:R32"/>
    <mergeCell ref="S32:U32"/>
    <mergeCell ref="V32:W32"/>
    <mergeCell ref="O20:Q23"/>
    <mergeCell ref="R20:T20"/>
    <mergeCell ref="R22:T22"/>
    <mergeCell ref="R21:T21"/>
    <mergeCell ref="R24:T27"/>
    <mergeCell ref="O25:Q25"/>
    <mergeCell ref="O26:Q26"/>
    <mergeCell ref="U24:U27"/>
    <mergeCell ref="V33:W33"/>
    <mergeCell ref="C32:F32"/>
    <mergeCell ref="G32:I32"/>
    <mergeCell ref="J34:R34"/>
    <mergeCell ref="S34:U34"/>
    <mergeCell ref="V34:W34"/>
    <mergeCell ref="C33:F33"/>
    <mergeCell ref="G33:I33"/>
    <mergeCell ref="J33:R33"/>
    <mergeCell ref="S33:U33"/>
    <mergeCell ref="V35:W35"/>
    <mergeCell ref="C34:F34"/>
    <mergeCell ref="G34:I34"/>
    <mergeCell ref="J36:R36"/>
    <mergeCell ref="S36:U36"/>
    <mergeCell ref="V36:W36"/>
    <mergeCell ref="C35:F35"/>
    <mergeCell ref="G35:I35"/>
    <mergeCell ref="J35:R35"/>
    <mergeCell ref="S35:U35"/>
    <mergeCell ref="C36:F36"/>
    <mergeCell ref="G36:I36"/>
    <mergeCell ref="V37:W37"/>
    <mergeCell ref="C40:F40"/>
    <mergeCell ref="G40:I40"/>
    <mergeCell ref="J40:R40"/>
    <mergeCell ref="S40:U40"/>
    <mergeCell ref="C41:F41"/>
    <mergeCell ref="G41:I41"/>
    <mergeCell ref="J41:R41"/>
    <mergeCell ref="J38:R38"/>
    <mergeCell ref="S38:U38"/>
    <mergeCell ref="V38:W38"/>
    <mergeCell ref="C37:F37"/>
    <mergeCell ref="G37:I37"/>
    <mergeCell ref="J37:R37"/>
    <mergeCell ref="S37:U37"/>
    <mergeCell ref="V39:W39"/>
    <mergeCell ref="C38:F38"/>
    <mergeCell ref="G38:I38"/>
    <mergeCell ref="S41:W41"/>
    <mergeCell ref="V44:W44"/>
    <mergeCell ref="V45:W45"/>
    <mergeCell ref="V46:W46"/>
    <mergeCell ref="V47:W47"/>
    <mergeCell ref="J44:R44"/>
    <mergeCell ref="J45:R45"/>
    <mergeCell ref="V40:W40"/>
    <mergeCell ref="C39:F39"/>
    <mergeCell ref="G39:I39"/>
    <mergeCell ref="J39:R39"/>
    <mergeCell ref="S39:U39"/>
    <mergeCell ref="V42:W42"/>
    <mergeCell ref="C43:F43"/>
    <mergeCell ref="G43:I43"/>
    <mergeCell ref="J43:R43"/>
    <mergeCell ref="S43:U43"/>
    <mergeCell ref="V43:W43"/>
    <mergeCell ref="C42:F42"/>
    <mergeCell ref="G42:I42"/>
    <mergeCell ref="J42:R42"/>
    <mergeCell ref="S42:U42"/>
    <mergeCell ref="J46:R46"/>
    <mergeCell ref="J47:R47"/>
    <mergeCell ref="S44:U44"/>
    <mergeCell ref="S45:U45"/>
    <mergeCell ref="S46:U46"/>
    <mergeCell ref="S47:U47"/>
    <mergeCell ref="C44:F44"/>
    <mergeCell ref="C45:F45"/>
    <mergeCell ref="C46:F46"/>
    <mergeCell ref="C47:F47"/>
    <mergeCell ref="G44:I44"/>
    <mergeCell ref="G45:I45"/>
    <mergeCell ref="G46:I46"/>
    <mergeCell ref="G47:I47"/>
  </mergeCells>
  <phoneticPr fontId="1"/>
  <conditionalFormatting sqref="C4 C3:T3 F20 O4 F12 I16 I12 F16 F8 L16 I20 L20 R24 O20 C12 C16 C20 C24 C8 O24 L24 I24 F24 C10 C14 F14 C18 F18 I18 C22 L22 I22 F22 F26 I26 L26 O26 C26">
    <cfRule type="cellIs" dxfId="47" priority="13" stopIfTrue="1" operator="equal">
      <formula>0</formula>
    </cfRule>
  </conditionalFormatting>
  <conditionalFormatting sqref="C9">
    <cfRule type="cellIs" dxfId="46" priority="14" stopIfTrue="1" operator="equal">
      <formula>0</formula>
    </cfRule>
  </conditionalFormatting>
  <conditionalFormatting sqref="C13 F13">
    <cfRule type="cellIs" dxfId="45" priority="15" stopIfTrue="1" operator="equal">
      <formula>0</formula>
    </cfRule>
  </conditionalFormatting>
  <conditionalFormatting sqref="C17 F17 I17">
    <cfRule type="cellIs" dxfId="44" priority="16" stopIfTrue="1" operator="equal">
      <formula>0</formula>
    </cfRule>
  </conditionalFormatting>
  <conditionalFormatting sqref="C21 L21 I21 F21">
    <cfRule type="cellIs" dxfId="43" priority="17" stopIfTrue="1" operator="equal">
      <formula>0</formula>
    </cfRule>
  </conditionalFormatting>
  <conditionalFormatting sqref="F25 I25 L25 O25 C25">
    <cfRule type="cellIs" dxfId="42" priority="18" stopIfTrue="1" operator="equal">
      <formula>0</formula>
    </cfRule>
  </conditionalFormatting>
  <conditionalFormatting sqref="R4">
    <cfRule type="cellIs" dxfId="41" priority="19" stopIfTrue="1" operator="equal">
      <formula>0</formula>
    </cfRule>
  </conditionalFormatting>
  <conditionalFormatting sqref="R5">
    <cfRule type="cellIs" dxfId="40" priority="20" stopIfTrue="1" operator="equal">
      <formula>0</formula>
    </cfRule>
  </conditionalFormatting>
  <conditionalFormatting sqref="R12">
    <cfRule type="cellIs" dxfId="39" priority="21" stopIfTrue="1" operator="equal">
      <formula>0</formula>
    </cfRule>
  </conditionalFormatting>
  <conditionalFormatting sqref="R14">
    <cfRule type="cellIs" dxfId="38" priority="22" stopIfTrue="1" operator="equal">
      <formula>0</formula>
    </cfRule>
  </conditionalFormatting>
  <conditionalFormatting sqref="R13">
    <cfRule type="cellIs" dxfId="37" priority="23" stopIfTrue="1" operator="equal">
      <formula>0</formula>
    </cfRule>
  </conditionalFormatting>
  <conditionalFormatting sqref="O6">
    <cfRule type="cellIs" dxfId="36" priority="24" stopIfTrue="1" operator="equal">
      <formula>0</formula>
    </cfRule>
  </conditionalFormatting>
  <conditionalFormatting sqref="O5">
    <cfRule type="cellIs" dxfId="35" priority="25" stopIfTrue="1" operator="equal">
      <formula>0</formula>
    </cfRule>
  </conditionalFormatting>
  <conditionalFormatting sqref="O16">
    <cfRule type="cellIs" dxfId="34" priority="26" stopIfTrue="1" operator="equal">
      <formula>0</formula>
    </cfRule>
  </conditionalFormatting>
  <conditionalFormatting sqref="O17">
    <cfRule type="cellIs" dxfId="33" priority="27" stopIfTrue="1" operator="equal">
      <formula>0</formula>
    </cfRule>
  </conditionalFormatting>
  <conditionalFormatting sqref="O8">
    <cfRule type="cellIs" dxfId="32" priority="28" stopIfTrue="1" operator="equal">
      <formula>0</formula>
    </cfRule>
  </conditionalFormatting>
  <conditionalFormatting sqref="O9">
    <cfRule type="cellIs" dxfId="31" priority="29" stopIfTrue="1" operator="equal">
      <formula>0</formula>
    </cfRule>
  </conditionalFormatting>
  <conditionalFormatting sqref="L4 L6">
    <cfRule type="cellIs" dxfId="30" priority="30" stopIfTrue="1" operator="equal">
      <formula>0</formula>
    </cfRule>
  </conditionalFormatting>
  <conditionalFormatting sqref="L5">
    <cfRule type="cellIs" dxfId="29" priority="31" stopIfTrue="1" operator="equal">
      <formula>0</formula>
    </cfRule>
  </conditionalFormatting>
  <conditionalFormatting sqref="R8">
    <cfRule type="cellIs" dxfId="28" priority="32" stopIfTrue="1" operator="equal">
      <formula>0</formula>
    </cfRule>
  </conditionalFormatting>
  <conditionalFormatting sqref="R9">
    <cfRule type="cellIs" dxfId="27" priority="33" stopIfTrue="1" operator="equal">
      <formula>0</formula>
    </cfRule>
  </conditionalFormatting>
  <conditionalFormatting sqref="R16">
    <cfRule type="cellIs" dxfId="26" priority="34" stopIfTrue="1" operator="equal">
      <formula>0</formula>
    </cfRule>
  </conditionalFormatting>
  <conditionalFormatting sqref="R17">
    <cfRule type="cellIs" dxfId="25" priority="35" stopIfTrue="1" operator="equal">
      <formula>0</formula>
    </cfRule>
  </conditionalFormatting>
  <conditionalFormatting sqref="I8">
    <cfRule type="cellIs" dxfId="24" priority="36" stopIfTrue="1" operator="equal">
      <formula>0</formula>
    </cfRule>
  </conditionalFormatting>
  <conditionalFormatting sqref="I9">
    <cfRule type="cellIs" dxfId="23" priority="37" stopIfTrue="1" operator="equal">
      <formula>0</formula>
    </cfRule>
  </conditionalFormatting>
  <conditionalFormatting sqref="O12">
    <cfRule type="cellIs" dxfId="22" priority="38" stopIfTrue="1" operator="equal">
      <formula>0</formula>
    </cfRule>
  </conditionalFormatting>
  <conditionalFormatting sqref="O13">
    <cfRule type="cellIs" dxfId="21" priority="39" stopIfTrue="1" operator="equal">
      <formula>0</formula>
    </cfRule>
  </conditionalFormatting>
  <conditionalFormatting sqref="L8">
    <cfRule type="cellIs" dxfId="20" priority="40" stopIfTrue="1" operator="equal">
      <formula>0</formula>
    </cfRule>
  </conditionalFormatting>
  <conditionalFormatting sqref="L9">
    <cfRule type="cellIs" dxfId="19" priority="42" stopIfTrue="1" operator="equal">
      <formula>0</formula>
    </cfRule>
  </conditionalFormatting>
  <conditionalFormatting sqref="I4">
    <cfRule type="cellIs" dxfId="18" priority="43" stopIfTrue="1" operator="equal">
      <formula>0</formula>
    </cfRule>
  </conditionalFormatting>
  <conditionalFormatting sqref="I5">
    <cfRule type="cellIs" dxfId="17" priority="45" stopIfTrue="1" operator="equal">
      <formula>0</formula>
    </cfRule>
  </conditionalFormatting>
  <conditionalFormatting sqref="F4 F6">
    <cfRule type="cellIs" dxfId="16" priority="46" stopIfTrue="1" operator="equal">
      <formula>0</formula>
    </cfRule>
  </conditionalFormatting>
  <conditionalFormatting sqref="F5">
    <cfRule type="cellIs" dxfId="15" priority="47" stopIfTrue="1" operator="equal">
      <formula>0</formula>
    </cfRule>
  </conditionalFormatting>
  <conditionalFormatting sqref="L13">
    <cfRule type="cellIs" dxfId="14" priority="49" stopIfTrue="1" operator="equal">
      <formula>0</formula>
    </cfRule>
  </conditionalFormatting>
  <conditionalFormatting sqref="R20">
    <cfRule type="cellIs" dxfId="13" priority="50" stopIfTrue="1" operator="equal">
      <formula>0</formula>
    </cfRule>
  </conditionalFormatting>
  <conditionalFormatting sqref="R21">
    <cfRule type="cellIs" dxfId="12" priority="51" stopIfTrue="1" operator="equal">
      <formula>0</formula>
    </cfRule>
  </conditionalFormatting>
  <conditionalFormatting sqref="O14">
    <cfRule type="cellIs" dxfId="11" priority="12" stopIfTrue="1" operator="equal">
      <formula>0</formula>
    </cfRule>
  </conditionalFormatting>
  <conditionalFormatting sqref="L10">
    <cfRule type="cellIs" dxfId="10" priority="11" stopIfTrue="1" operator="equal">
      <formula>0</formula>
    </cfRule>
  </conditionalFormatting>
  <conditionalFormatting sqref="R6">
    <cfRule type="cellIs" dxfId="9" priority="10" stopIfTrue="1" operator="equal">
      <formula>0</formula>
    </cfRule>
  </conditionalFormatting>
  <conditionalFormatting sqref="I10">
    <cfRule type="cellIs" dxfId="8" priority="9" stopIfTrue="1" operator="equal">
      <formula>0</formula>
    </cfRule>
  </conditionalFormatting>
  <conditionalFormatting sqref="R22">
    <cfRule type="cellIs" dxfId="7" priority="8" stopIfTrue="1" operator="equal">
      <formula>0</formula>
    </cfRule>
  </conditionalFormatting>
  <conditionalFormatting sqref="L12">
    <cfRule type="cellIs" dxfId="6" priority="7" stopIfTrue="1" operator="equal">
      <formula>0</formula>
    </cfRule>
  </conditionalFormatting>
  <conditionalFormatting sqref="L14">
    <cfRule type="cellIs" dxfId="5" priority="6" stopIfTrue="1" operator="equal">
      <formula>0</formula>
    </cfRule>
  </conditionalFormatting>
  <conditionalFormatting sqref="R18">
    <cfRule type="cellIs" dxfId="4" priority="5" stopIfTrue="1" operator="equal">
      <formula>0</formula>
    </cfRule>
  </conditionalFormatting>
  <conditionalFormatting sqref="I6">
    <cfRule type="cellIs" dxfId="3" priority="4" stopIfTrue="1" operator="equal">
      <formula>0</formula>
    </cfRule>
  </conditionalFormatting>
  <conditionalFormatting sqref="R10">
    <cfRule type="cellIs" dxfId="2" priority="3" stopIfTrue="1" operator="equal">
      <formula>0</formula>
    </cfRule>
  </conditionalFormatting>
  <conditionalFormatting sqref="O10">
    <cfRule type="cellIs" dxfId="1" priority="2" stopIfTrue="1" operator="equal">
      <formula>0</formula>
    </cfRule>
  </conditionalFormatting>
  <conditionalFormatting sqref="O18">
    <cfRule type="cellIs" dxfId="0" priority="1" stopIfTrue="1" operator="equal">
      <formula>0</formula>
    </cfRule>
  </conditionalFormatting>
  <pageMargins left="0.46" right="0.21" top="0.74803149606299213" bottom="0.74803149606299213" header="0.31496062992125984" footer="0.31496062992125984"/>
  <pageSetup paperSize="9" scale="8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6チーム版</vt:lpstr>
      <vt:lpstr>'6チーム版'!Print_Area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吉村実</dc:creator>
  <cp:lastModifiedBy>kikkawa</cp:lastModifiedBy>
  <cp:lastPrinted>2019-11-04T03:02:31Z</cp:lastPrinted>
  <dcterms:created xsi:type="dcterms:W3CDTF">2015-05-31T01:18:23Z</dcterms:created>
  <dcterms:modified xsi:type="dcterms:W3CDTF">2019-11-04T03:02:41Z</dcterms:modified>
</cp:coreProperties>
</file>