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130"/>
  <workbookPr/>
  <mc:AlternateContent xmlns:mc="http://schemas.openxmlformats.org/markup-compatibility/2006">
    <mc:Choice Requires="x15">
      <x15ac:absPath xmlns:x15ac="http://schemas.microsoft.com/office/spreadsheetml/2010/11/ac" url="D:\データ\開一ＦＣ文書(2014)\開一FC\２０１９年度\４年生\"/>
    </mc:Choice>
  </mc:AlternateContent>
  <xr:revisionPtr revIDLastSave="0" documentId="13_ncr:1_{375C609E-9DCF-47D7-89C5-86C6E6AA2786}" xr6:coauthVersionLast="45" xr6:coauthVersionMax="45" xr10:uidLastSave="{00000000-0000-0000-0000-000000000000}"/>
  <bookViews>
    <workbookView xWindow="-98" yWindow="-98" windowWidth="28996" windowHeight="15796" xr2:uid="{00000000-000D-0000-FFFF-FFFF00000000}"/>
  </bookViews>
  <sheets>
    <sheet name="6チーム版" sheetId="33" r:id="rId1"/>
  </sheets>
  <definedNames>
    <definedName name="_xlnm.Print_Area" localSheetId="0">'6チーム版'!$A$1:$AC$27</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L24" i="33" l="1"/>
  <c r="I19" i="33" l="1"/>
  <c r="K19" i="33"/>
  <c r="U4" i="33" l="1"/>
  <c r="B24" i="33" l="1"/>
  <c r="B20" i="33"/>
  <c r="B16" i="33"/>
  <c r="B12" i="33"/>
  <c r="C12" i="33"/>
  <c r="C13" i="33"/>
  <c r="C14" i="33"/>
  <c r="C15" i="33"/>
  <c r="E15" i="33"/>
  <c r="C16" i="33"/>
  <c r="C17" i="33"/>
  <c r="C18" i="33"/>
  <c r="C19" i="33"/>
  <c r="E19" i="33"/>
  <c r="D19" i="33" s="1"/>
  <c r="C20" i="33"/>
  <c r="C21" i="33"/>
  <c r="C22" i="33"/>
  <c r="C23" i="33"/>
  <c r="E23" i="33"/>
  <c r="C24" i="33"/>
  <c r="C25" i="33"/>
  <c r="C26" i="33"/>
  <c r="C27" i="33"/>
  <c r="E27" i="33"/>
  <c r="B8" i="33"/>
  <c r="B4" i="33"/>
  <c r="C8" i="33"/>
  <c r="C9" i="33"/>
  <c r="C10" i="33"/>
  <c r="C11" i="33"/>
  <c r="E11" i="33"/>
  <c r="D11" i="33" l="1"/>
  <c r="AA8" i="33"/>
  <c r="D15" i="33"/>
  <c r="D27" i="33"/>
  <c r="D23" i="33"/>
  <c r="AG23" i="33"/>
  <c r="AG11" i="33"/>
  <c r="W4" i="33"/>
  <c r="X4" i="33"/>
  <c r="Y4" i="33"/>
  <c r="Z4" i="33"/>
  <c r="AA4" i="33"/>
  <c r="AD7" i="33"/>
  <c r="AE7" i="33"/>
  <c r="AF7" i="33"/>
  <c r="AG7" i="33"/>
  <c r="AH7" i="33"/>
  <c r="Z8" i="33"/>
  <c r="AB8" i="33" s="1"/>
  <c r="F12" i="33"/>
  <c r="F13" i="33"/>
  <c r="F14" i="33"/>
  <c r="F15" i="33"/>
  <c r="Z12" i="33" s="1"/>
  <c r="H15" i="33"/>
  <c r="AA12" i="33" s="1"/>
  <c r="AG15" i="33"/>
  <c r="F16" i="33"/>
  <c r="I16" i="33"/>
  <c r="F17" i="33"/>
  <c r="I17" i="33"/>
  <c r="F18" i="33"/>
  <c r="I18" i="33"/>
  <c r="F19" i="33"/>
  <c r="H19" i="33"/>
  <c r="AA16" i="33" s="1"/>
  <c r="J19" i="33"/>
  <c r="AG19" i="33"/>
  <c r="F20" i="33"/>
  <c r="I20" i="33"/>
  <c r="L20" i="33"/>
  <c r="F21" i="33"/>
  <c r="I21" i="33"/>
  <c r="L21" i="33"/>
  <c r="F22" i="33"/>
  <c r="I22" i="33"/>
  <c r="L22" i="33"/>
  <c r="F23" i="33"/>
  <c r="H23" i="33"/>
  <c r="I23" i="33"/>
  <c r="K23" i="33"/>
  <c r="L23" i="33"/>
  <c r="N23" i="33"/>
  <c r="F24" i="33"/>
  <c r="I24" i="33"/>
  <c r="O24" i="33"/>
  <c r="F25" i="33"/>
  <c r="I25" i="33"/>
  <c r="L25" i="33"/>
  <c r="O25" i="33"/>
  <c r="F26" i="33"/>
  <c r="I26" i="33"/>
  <c r="L26" i="33"/>
  <c r="O26" i="33"/>
  <c r="F27" i="33"/>
  <c r="G27" i="33" s="1"/>
  <c r="H27" i="33"/>
  <c r="I27" i="33"/>
  <c r="K27" i="33"/>
  <c r="L27" i="33"/>
  <c r="N27" i="33"/>
  <c r="O27" i="33"/>
  <c r="P27" i="33" s="1"/>
  <c r="Q27" i="33"/>
  <c r="AG27" i="33"/>
  <c r="G23" i="33"/>
  <c r="M23" i="33" l="1"/>
  <c r="G19" i="33"/>
  <c r="AA20" i="33"/>
  <c r="Z20" i="33"/>
  <c r="AB20" i="33" s="1"/>
  <c r="J27" i="33"/>
  <c r="AA24" i="33"/>
  <c r="M27" i="33"/>
  <c r="AB12" i="33"/>
  <c r="G15" i="33"/>
  <c r="U12" i="33" s="1"/>
  <c r="AB4" i="33"/>
  <c r="V4" i="33"/>
  <c r="J23" i="33"/>
  <c r="AF19" i="33"/>
  <c r="AD19" i="33"/>
  <c r="U16" i="33"/>
  <c r="X24" i="33"/>
  <c r="W24" i="33"/>
  <c r="U8" i="33"/>
  <c r="Y8" i="33"/>
  <c r="W8" i="33"/>
  <c r="AE11" i="33"/>
  <c r="AF11" i="33"/>
  <c r="X8" i="33"/>
  <c r="Y12" i="33"/>
  <c r="AD15" i="33"/>
  <c r="AF15" i="33"/>
  <c r="W12" i="33"/>
  <c r="AE15" i="33"/>
  <c r="X12" i="33"/>
  <c r="Y16" i="33"/>
  <c r="X16" i="33"/>
  <c r="Z24" i="33"/>
  <c r="AB24" i="33" s="1"/>
  <c r="AE27" i="33"/>
  <c r="Z16" i="33"/>
  <c r="AB16" i="33" s="1"/>
  <c r="AD27" i="33"/>
  <c r="AE19" i="33"/>
  <c r="AD11" i="33"/>
  <c r="W16" i="33"/>
  <c r="AF27" i="33"/>
  <c r="Y24" i="33" l="1"/>
  <c r="AJ4" i="33"/>
  <c r="U24" i="33"/>
  <c r="V8" i="33"/>
  <c r="AJ8" i="33" s="1"/>
  <c r="V16" i="33"/>
  <c r="AJ16" i="33" s="1"/>
  <c r="V12" i="33"/>
  <c r="AJ12" i="33" s="1"/>
  <c r="V24" i="33"/>
  <c r="AJ24" i="33" s="1"/>
  <c r="Y20" i="33"/>
  <c r="AF23" i="33"/>
  <c r="AD23" i="33"/>
  <c r="X20" i="33"/>
  <c r="U20" i="33"/>
  <c r="W20" i="33"/>
  <c r="AE23" i="33"/>
  <c r="V20" i="33" l="1"/>
  <c r="AJ20" i="33" s="1"/>
  <c r="AC8" i="33" s="1"/>
  <c r="AC16" i="33" l="1"/>
  <c r="AC4" i="33"/>
  <c r="AC12" i="33"/>
  <c r="AC24" i="33"/>
  <c r="AC20" i="33"/>
</calcChain>
</file>

<file path=xl/sharedStrings.xml><?xml version="1.0" encoding="utf-8"?>
<sst xmlns="http://schemas.openxmlformats.org/spreadsheetml/2006/main" count="133" uniqueCount="88">
  <si>
    <t>順位</t>
  </si>
  <si>
    <t>５，１～４でも決しない場合は、抽選とする</t>
    <rPh sb="7" eb="8">
      <t>ケッ</t>
    </rPh>
    <rPh sb="11" eb="13">
      <t>バアイ</t>
    </rPh>
    <rPh sb="15" eb="17">
      <t>チュウセン</t>
    </rPh>
    <phoneticPr fontId="1"/>
  </si>
  <si>
    <t>月／日</t>
  </si>
  <si>
    <t>ブロック</t>
    <phoneticPr fontId="1"/>
  </si>
  <si>
    <t>試合数</t>
    <rPh sb="0" eb="2">
      <t>シアイ</t>
    </rPh>
    <rPh sb="2" eb="3">
      <t>スウ</t>
    </rPh>
    <phoneticPr fontId="1"/>
  </si>
  <si>
    <t>勝点</t>
    <rPh sb="0" eb="1">
      <t>カ</t>
    </rPh>
    <rPh sb="1" eb="2">
      <t>テン</t>
    </rPh>
    <phoneticPr fontId="1"/>
  </si>
  <si>
    <t>勝</t>
    <rPh sb="0" eb="1">
      <t>カチ</t>
    </rPh>
    <phoneticPr fontId="1"/>
  </si>
  <si>
    <t>敗</t>
    <rPh sb="0" eb="1">
      <t>ハイ</t>
    </rPh>
    <phoneticPr fontId="1"/>
  </si>
  <si>
    <t>分</t>
    <rPh sb="0" eb="1">
      <t>ワ</t>
    </rPh>
    <phoneticPr fontId="1"/>
  </si>
  <si>
    <t>総得点</t>
    <rPh sb="0" eb="1">
      <t>ソウ</t>
    </rPh>
    <rPh sb="1" eb="3">
      <t>トクテン</t>
    </rPh>
    <phoneticPr fontId="1"/>
  </si>
  <si>
    <t>総失点</t>
    <rPh sb="0" eb="1">
      <t>ソウ</t>
    </rPh>
    <rPh sb="1" eb="3">
      <t>シッテン</t>
    </rPh>
    <phoneticPr fontId="1"/>
  </si>
  <si>
    <t>得失点差</t>
    <rPh sb="0" eb="4">
      <t>トクシッテンサ</t>
    </rPh>
    <phoneticPr fontId="1"/>
  </si>
  <si>
    <t>リーグ順位決定：１，勝点　２，得失点差　３，総得点 ４，当該チームの成績</t>
    <rPh sb="22" eb="23">
      <t>ソウ</t>
    </rPh>
    <rPh sb="23" eb="25">
      <t>トクテン</t>
    </rPh>
    <rPh sb="28" eb="30">
      <t>トウガイ</t>
    </rPh>
    <rPh sb="34" eb="36">
      <t>セイセキ</t>
    </rPh>
    <phoneticPr fontId="8"/>
  </si>
  <si>
    <t>会場</t>
    <phoneticPr fontId="1"/>
  </si>
  <si>
    <t>時間</t>
    <phoneticPr fontId="1"/>
  </si>
  <si>
    <t>対戦</t>
    <phoneticPr fontId="1"/>
  </si>
  <si>
    <t>主審</t>
    <phoneticPr fontId="1"/>
  </si>
  <si>
    <t>Ａ</t>
    <phoneticPr fontId="1"/>
  </si>
  <si>
    <t>令和元年度 練馬区少年サッカー育成大会</t>
    <rPh sb="0" eb="2">
      <t>レイワ</t>
    </rPh>
    <rPh sb="2" eb="3">
      <t>モト</t>
    </rPh>
    <rPh sb="3" eb="5">
      <t>ネンド</t>
    </rPh>
    <rPh sb="5" eb="7">
      <t>ヘイネンド</t>
    </rPh>
    <rPh sb="6" eb="9">
      <t>ネリマク</t>
    </rPh>
    <rPh sb="9" eb="11">
      <t>ショウネン</t>
    </rPh>
    <rPh sb="15" eb="17">
      <t>イクセイ</t>
    </rPh>
    <rPh sb="17" eb="19">
      <t>タイカイ</t>
    </rPh>
    <phoneticPr fontId="1"/>
  </si>
  <si>
    <t>予備審</t>
    <rPh sb="0" eb="2">
      <t>ヨビ</t>
    </rPh>
    <phoneticPr fontId="1"/>
  </si>
  <si>
    <t>富士見台</t>
    <rPh sb="0" eb="4">
      <t>フジミダイ</t>
    </rPh>
    <phoneticPr fontId="2"/>
  </si>
  <si>
    <t>豊南</t>
    <rPh sb="0" eb="1">
      <t>トヨ</t>
    </rPh>
    <rPh sb="1" eb="2">
      <t>ミナミ</t>
    </rPh>
    <phoneticPr fontId="2"/>
  </si>
  <si>
    <t>南が丘</t>
    <rPh sb="0" eb="1">
      <t>ミナミ</t>
    </rPh>
    <rPh sb="2" eb="3">
      <t>オカ</t>
    </rPh>
    <phoneticPr fontId="2"/>
  </si>
  <si>
    <t>開一</t>
    <rPh sb="0" eb="2">
      <t>カイイチ</t>
    </rPh>
    <phoneticPr fontId="2"/>
  </si>
  <si>
    <t>貫井</t>
    <rPh sb="0" eb="2">
      <t>ヌクイ</t>
    </rPh>
    <phoneticPr fontId="2"/>
  </si>
  <si>
    <t>キッド</t>
  </si>
  <si>
    <t>東Ａブロック</t>
    <rPh sb="0" eb="1">
      <t>ヒガシ</t>
    </rPh>
    <phoneticPr fontId="1"/>
  </si>
  <si>
    <t>開一小</t>
    <rPh sb="0" eb="2">
      <t>カイイチ</t>
    </rPh>
    <rPh sb="2" eb="3">
      <t>ショウ</t>
    </rPh>
    <phoneticPr fontId="2"/>
  </si>
  <si>
    <t>●</t>
    <phoneticPr fontId="1"/>
  </si>
  <si>
    <t>開一小</t>
    <rPh sb="0" eb="2">
      <t>カイイチ</t>
    </rPh>
    <rPh sb="2" eb="3">
      <t>ショウ</t>
    </rPh>
    <phoneticPr fontId="1"/>
  </si>
  <si>
    <t>開一小</t>
    <rPh sb="0" eb="3">
      <t>カイイチショウ</t>
    </rPh>
    <phoneticPr fontId="1"/>
  </si>
  <si>
    <t>15：30～16：05</t>
    <phoneticPr fontId="1"/>
  </si>
  <si>
    <t>16：15～16：50</t>
    <phoneticPr fontId="1"/>
  </si>
  <si>
    <t>南が丘ｖｓ貫井</t>
    <rPh sb="0" eb="1">
      <t>ミナミ</t>
    </rPh>
    <rPh sb="2" eb="3">
      <t>オカ</t>
    </rPh>
    <rPh sb="5" eb="7">
      <t>ヌクイ</t>
    </rPh>
    <phoneticPr fontId="1"/>
  </si>
  <si>
    <t>開一</t>
    <rPh sb="0" eb="2">
      <t>カイイチ</t>
    </rPh>
    <phoneticPr fontId="1"/>
  </si>
  <si>
    <t>富士見台</t>
    <rPh sb="0" eb="4">
      <t>フジミダイ</t>
    </rPh>
    <phoneticPr fontId="1"/>
  </si>
  <si>
    <t>貫井</t>
    <rPh sb="0" eb="2">
      <t>ヌクイ</t>
    </rPh>
    <phoneticPr fontId="1"/>
  </si>
  <si>
    <t>南が丘</t>
    <rPh sb="0" eb="1">
      <t>ミナミ</t>
    </rPh>
    <rPh sb="2" eb="3">
      <t>オカ</t>
    </rPh>
    <phoneticPr fontId="1"/>
  </si>
  <si>
    <t>発達支援ｾﾝﾀｰ</t>
    <rPh sb="0" eb="2">
      <t>ハッタツ</t>
    </rPh>
    <rPh sb="2" eb="4">
      <t>シエン</t>
    </rPh>
    <phoneticPr fontId="1"/>
  </si>
  <si>
    <t>こども発達支援センター</t>
    <rPh sb="3" eb="7">
      <t>ハッタツシエン</t>
    </rPh>
    <phoneticPr fontId="1"/>
  </si>
  <si>
    <t>15：40～16：15</t>
    <phoneticPr fontId="1"/>
  </si>
  <si>
    <t>16：30～17：05</t>
    <phoneticPr fontId="1"/>
  </si>
  <si>
    <t>キッドｖｓ富士見台</t>
    <rPh sb="5" eb="9">
      <t>フジミダイ</t>
    </rPh>
    <phoneticPr fontId="1"/>
  </si>
  <si>
    <t>南が丘ｖｓ開一</t>
    <rPh sb="0" eb="1">
      <t>ミナミ</t>
    </rPh>
    <rPh sb="2" eb="3">
      <t>オカ</t>
    </rPh>
    <rPh sb="5" eb="7">
      <t>カイイチ</t>
    </rPh>
    <phoneticPr fontId="1"/>
  </si>
  <si>
    <t>開一</t>
    <rPh sb="0" eb="2">
      <t>カイイチ</t>
    </rPh>
    <phoneticPr fontId="1"/>
  </si>
  <si>
    <t>キッド</t>
    <phoneticPr fontId="1"/>
  </si>
  <si>
    <t>富士見台</t>
    <rPh sb="0" eb="4">
      <t>フジミダイ</t>
    </rPh>
    <phoneticPr fontId="1"/>
  </si>
  <si>
    <t>キッドｖｓ豊南</t>
    <rPh sb="5" eb="6">
      <t>トヨ</t>
    </rPh>
    <rPh sb="6" eb="7">
      <t>ミナミ</t>
    </rPh>
    <phoneticPr fontId="1"/>
  </si>
  <si>
    <t>貫井</t>
    <rPh sb="0" eb="2">
      <t>ヌクイ</t>
    </rPh>
    <phoneticPr fontId="1"/>
  </si>
  <si>
    <t>豊南</t>
    <rPh sb="0" eb="1">
      <t>トヨ</t>
    </rPh>
    <rPh sb="1" eb="2">
      <t>ミナミ</t>
    </rPh>
    <phoneticPr fontId="1"/>
  </si>
  <si>
    <t>○</t>
    <phoneticPr fontId="1"/>
  </si>
  <si>
    <t>15:30～16：05</t>
    <phoneticPr fontId="1"/>
  </si>
  <si>
    <t>豊南ｖｓ南が丘</t>
    <rPh sb="0" eb="1">
      <t>トヨ</t>
    </rPh>
    <rPh sb="1" eb="2">
      <t>ミナミ</t>
    </rPh>
    <rPh sb="4" eb="5">
      <t>ミナミ</t>
    </rPh>
    <rPh sb="6" eb="7">
      <t>オカ</t>
    </rPh>
    <phoneticPr fontId="1"/>
  </si>
  <si>
    <t>開一ｖｓ富士見台</t>
    <rPh sb="0" eb="2">
      <t>カイイチ</t>
    </rPh>
    <rPh sb="4" eb="8">
      <t>フジミダイ</t>
    </rPh>
    <phoneticPr fontId="1"/>
  </si>
  <si>
    <t>富士見台ｖｓ貫井</t>
    <rPh sb="0" eb="4">
      <t>フジミダイ</t>
    </rPh>
    <rPh sb="6" eb="8">
      <t>ヌクイ</t>
    </rPh>
    <phoneticPr fontId="1"/>
  </si>
  <si>
    <t>貫井ｖｓ開一</t>
    <rPh sb="0" eb="2">
      <t>ヌクイ</t>
    </rPh>
    <rPh sb="4" eb="6">
      <t>カイイチ</t>
    </rPh>
    <phoneticPr fontId="1"/>
  </si>
  <si>
    <t>貫井</t>
    <rPh sb="0" eb="2">
      <t>ヌクイ</t>
    </rPh>
    <phoneticPr fontId="1"/>
  </si>
  <si>
    <t>開一</t>
    <rPh sb="0" eb="2">
      <t>カイイチ</t>
    </rPh>
    <phoneticPr fontId="1"/>
  </si>
  <si>
    <t>豊南</t>
    <rPh sb="0" eb="1">
      <t>トヨ</t>
    </rPh>
    <rPh sb="1" eb="2">
      <t>ミナミ</t>
    </rPh>
    <phoneticPr fontId="1"/>
  </si>
  <si>
    <t>南が丘</t>
    <rPh sb="0" eb="1">
      <t>ミナミ</t>
    </rPh>
    <rPh sb="2" eb="3">
      <t>オカ</t>
    </rPh>
    <phoneticPr fontId="1"/>
  </si>
  <si>
    <t>夏の雲小</t>
    <rPh sb="0" eb="1">
      <t>ナツ</t>
    </rPh>
    <rPh sb="2" eb="4">
      <t>クモショウ</t>
    </rPh>
    <phoneticPr fontId="1"/>
  </si>
  <si>
    <t>12：00～12：35</t>
    <phoneticPr fontId="1"/>
  </si>
  <si>
    <t>キッドｖｓ南が丘</t>
    <rPh sb="5" eb="6">
      <t>ミナミ</t>
    </rPh>
    <rPh sb="7" eb="8">
      <t>オカ</t>
    </rPh>
    <phoneticPr fontId="1"/>
  </si>
  <si>
    <t>相互</t>
    <rPh sb="0" eb="2">
      <t>ソウゴ</t>
    </rPh>
    <phoneticPr fontId="1"/>
  </si>
  <si>
    <t>13：40～14：15</t>
    <phoneticPr fontId="1"/>
  </si>
  <si>
    <t>14：25～15：00</t>
    <phoneticPr fontId="1"/>
  </si>
  <si>
    <t>15：10～15：45</t>
    <phoneticPr fontId="1"/>
  </si>
  <si>
    <t>16：10～16：45</t>
    <phoneticPr fontId="1"/>
  </si>
  <si>
    <t>貫井ｖｓキッド</t>
    <rPh sb="0" eb="2">
      <t>ヌクイ</t>
    </rPh>
    <phoneticPr fontId="1"/>
  </si>
  <si>
    <t>南が丘ｖｓ富士見台</t>
    <rPh sb="0" eb="1">
      <t>ミナミ</t>
    </rPh>
    <rPh sb="2" eb="3">
      <t>オカ</t>
    </rPh>
    <rPh sb="5" eb="9">
      <t>フジミダイ</t>
    </rPh>
    <phoneticPr fontId="1"/>
  </si>
  <si>
    <t>貫井ｖｓ豊南</t>
    <rPh sb="0" eb="2">
      <t>ヌクイ</t>
    </rPh>
    <rPh sb="4" eb="5">
      <t>トヨ</t>
    </rPh>
    <rPh sb="5" eb="6">
      <t>ミナミ</t>
    </rPh>
    <phoneticPr fontId="1"/>
  </si>
  <si>
    <t>開一ｖｓ豊南</t>
    <rPh sb="0" eb="2">
      <t>カイイチ</t>
    </rPh>
    <rPh sb="4" eb="5">
      <t>トヨ</t>
    </rPh>
    <rPh sb="5" eb="6">
      <t>ミナミ</t>
    </rPh>
    <phoneticPr fontId="1"/>
  </si>
  <si>
    <t>開一</t>
    <rPh sb="0" eb="2">
      <t>カイイチ</t>
    </rPh>
    <phoneticPr fontId="1"/>
  </si>
  <si>
    <t>豊南</t>
    <rPh sb="0" eb="2">
      <t>トヨミナミ</t>
    </rPh>
    <phoneticPr fontId="1"/>
  </si>
  <si>
    <t>貫井</t>
    <rPh sb="0" eb="2">
      <t>ヌクイ</t>
    </rPh>
    <phoneticPr fontId="1"/>
  </si>
  <si>
    <t>キッド</t>
    <phoneticPr fontId="1"/>
  </si>
  <si>
    <t>南が丘</t>
    <rPh sb="0" eb="1">
      <t>ミナミ</t>
    </rPh>
    <rPh sb="2" eb="3">
      <t>オカ</t>
    </rPh>
    <phoneticPr fontId="1"/>
  </si>
  <si>
    <t>富士見台</t>
    <rPh sb="0" eb="4">
      <t>フジミダイ</t>
    </rPh>
    <phoneticPr fontId="1"/>
  </si>
  <si>
    <t>４年生の部</t>
    <rPh sb="1" eb="3">
      <t>ネンセイ</t>
    </rPh>
    <rPh sb="4" eb="5">
      <t>ブ</t>
    </rPh>
    <phoneticPr fontId="1"/>
  </si>
  <si>
    <t>東部</t>
    <rPh sb="0" eb="1">
      <t>ヒガシ</t>
    </rPh>
    <rPh sb="1" eb="2">
      <t>ブ</t>
    </rPh>
    <phoneticPr fontId="1"/>
  </si>
  <si>
    <t>△</t>
    <phoneticPr fontId="1"/>
  </si>
  <si>
    <t>豊玉南小</t>
    <rPh sb="0" eb="2">
      <t>トヨタマ</t>
    </rPh>
    <rPh sb="2" eb="3">
      <t>ミナミ</t>
    </rPh>
    <rPh sb="3" eb="4">
      <t>ショウ</t>
    </rPh>
    <phoneticPr fontId="1"/>
  </si>
  <si>
    <t>豊玉南小</t>
    <rPh sb="0" eb="4">
      <t>トヨタマミナミショウ</t>
    </rPh>
    <phoneticPr fontId="1"/>
  </si>
  <si>
    <t>豊南ｖｓ富士見台</t>
    <rPh sb="0" eb="1">
      <t>トヨ</t>
    </rPh>
    <rPh sb="1" eb="2">
      <t>ミナミ</t>
    </rPh>
    <rPh sb="4" eb="8">
      <t>フジミダイ</t>
    </rPh>
    <phoneticPr fontId="1"/>
  </si>
  <si>
    <t>開一</t>
    <rPh sb="0" eb="2">
      <t>カイイチ</t>
    </rPh>
    <phoneticPr fontId="1"/>
  </si>
  <si>
    <t>開一ｖｓキッド</t>
    <rPh sb="0" eb="2">
      <t>カイイチ</t>
    </rPh>
    <phoneticPr fontId="1"/>
  </si>
  <si>
    <t>8：30～9：05</t>
    <phoneticPr fontId="1"/>
  </si>
  <si>
    <t>9：15～9：50</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</si>
</sst>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411]ggge&quot;年&quot;m&quot;月&quot;d&quot;日&quot;;@"/>
    <numFmt numFmtId="177" formatCode="m&quot;月&quot;d&quot;日&quot;;@"/>
    <numFmt numFmtId="178" formatCode="h:mm;@"/>
  </numFmts>
  <fonts count="14" x14ac:knownFonts="1">
    <font>
      <sz val="11"/>
      <color theme="1"/>
      <name val="ＭＳ Ｐゴシック"/>
      <family val="3"/>
      <charset val="128"/>
      <scheme val="minor"/>
    </font>
    <font>
      <sz val="6"/>
      <name val="ＭＳ Ｐゴシック"/>
      <family val="3"/>
      <charset val="128"/>
    </font>
    <font>
      <sz val="11"/>
      <name val="ＭＳ Ｐ明朝"/>
      <family val="1"/>
      <charset val="128"/>
    </font>
    <font>
      <sz val="12"/>
      <name val="ＭＳ Ｐ明朝"/>
      <family val="1"/>
      <charset val="128"/>
    </font>
    <font>
      <sz val="11"/>
      <color indexed="9"/>
      <name val="ＭＳ Ｐ明朝"/>
      <family val="1"/>
      <charset val="128"/>
    </font>
    <font>
      <sz val="8"/>
      <name val="ＭＳ Ｐ明朝"/>
      <family val="1"/>
      <charset val="128"/>
    </font>
    <font>
      <sz val="11"/>
      <name val="ＭＳ Ｐゴシック"/>
      <family val="3"/>
      <charset val="128"/>
    </font>
    <font>
      <sz val="10.5"/>
      <name val="ＭＳ 明朝"/>
      <family val="1"/>
      <charset val="128"/>
    </font>
    <font>
      <sz val="6"/>
      <name val="ＭＳ 明朝"/>
      <family val="1"/>
      <charset val="128"/>
    </font>
    <font>
      <sz val="16"/>
      <name val="ＭＳ Ｐゴシック"/>
      <family val="3"/>
      <charset val="128"/>
    </font>
    <font>
      <b/>
      <sz val="16"/>
      <name val="ＭＳ Ｐゴシック"/>
      <family val="3"/>
      <charset val="128"/>
    </font>
    <font>
      <sz val="16"/>
      <color indexed="10"/>
      <name val="ＭＳ Ｐゴシック"/>
      <family val="3"/>
      <charset val="128"/>
    </font>
    <font>
      <sz val="20"/>
      <name val="ＭＳ Ｐゴシック"/>
      <family val="3"/>
      <charset val="128"/>
    </font>
    <font>
      <sz val="16"/>
      <color rgb="FFFF0000"/>
      <name val="ＭＳ Ｐゴシック"/>
      <family val="3"/>
      <charset val="128"/>
    </font>
  </fonts>
  <fills count="5">
    <fill>
      <patternFill patternType="none"/>
    </fill>
    <fill>
      <patternFill patternType="gray125"/>
    </fill>
    <fill>
      <patternFill patternType="solid">
        <fgColor indexed="42"/>
        <bgColor indexed="64"/>
      </patternFill>
    </fill>
    <fill>
      <patternFill patternType="solid">
        <fgColor indexed="43"/>
        <bgColor indexed="64"/>
      </patternFill>
    </fill>
    <fill>
      <patternFill patternType="solid">
        <fgColor indexed="41"/>
        <bgColor indexed="64"/>
      </patternFill>
    </fill>
  </fills>
  <borders count="28">
    <border>
      <left/>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diagonalDown="1">
      <left style="thin">
        <color indexed="64"/>
      </left>
      <right/>
      <top style="thin">
        <color indexed="64"/>
      </top>
      <bottom/>
      <diagonal style="hair">
        <color indexed="64"/>
      </diagonal>
    </border>
    <border diagonalDown="1">
      <left/>
      <right/>
      <top style="thin">
        <color indexed="64"/>
      </top>
      <bottom/>
      <diagonal style="hair">
        <color indexed="64"/>
      </diagonal>
    </border>
    <border diagonalDown="1">
      <left/>
      <right style="thin">
        <color indexed="64"/>
      </right>
      <top style="thin">
        <color indexed="64"/>
      </top>
      <bottom/>
      <diagonal style="hair">
        <color indexed="64"/>
      </diagonal>
    </border>
    <border diagonalDown="1">
      <left style="thin">
        <color indexed="64"/>
      </left>
      <right/>
      <top/>
      <bottom/>
      <diagonal style="hair">
        <color indexed="64"/>
      </diagonal>
    </border>
    <border diagonalDown="1">
      <left/>
      <right/>
      <top/>
      <bottom/>
      <diagonal style="hair">
        <color indexed="64"/>
      </diagonal>
    </border>
    <border diagonalDown="1">
      <left/>
      <right style="thin">
        <color indexed="64"/>
      </right>
      <top/>
      <bottom/>
      <diagonal style="hair">
        <color indexed="64"/>
      </diagonal>
    </border>
    <border diagonalDown="1">
      <left style="thin">
        <color indexed="64"/>
      </left>
      <right/>
      <top/>
      <bottom style="thin">
        <color indexed="64"/>
      </bottom>
      <diagonal style="hair">
        <color indexed="64"/>
      </diagonal>
    </border>
    <border diagonalDown="1">
      <left/>
      <right/>
      <top/>
      <bottom style="thin">
        <color indexed="64"/>
      </bottom>
      <diagonal style="hair">
        <color indexed="64"/>
      </diagonal>
    </border>
    <border diagonalDown="1">
      <left/>
      <right style="thin">
        <color indexed="64"/>
      </right>
      <top/>
      <bottom style="thin">
        <color indexed="64"/>
      </bottom>
      <diagonal style="hair">
        <color indexed="64"/>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hair">
        <color indexed="64"/>
      </left>
      <right style="thin">
        <color indexed="64"/>
      </right>
      <top style="thin">
        <color indexed="64"/>
      </top>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right/>
      <top style="thin">
        <color auto="1"/>
      </top>
      <bottom style="thin">
        <color auto="1"/>
      </bottom>
      <diagonal/>
    </border>
  </borders>
  <cellStyleXfs count="3">
    <xf numFmtId="0" fontId="0" fillId="0" borderId="0">
      <alignment vertical="center"/>
    </xf>
    <xf numFmtId="0" fontId="6" fillId="0" borderId="0">
      <alignment vertical="center"/>
    </xf>
    <xf numFmtId="0" fontId="7" fillId="0" borderId="0"/>
  </cellStyleXfs>
  <cellXfs count="70">
    <xf numFmtId="0" fontId="0" fillId="0" borderId="0" xfId="0">
      <alignment vertical="center"/>
    </xf>
    <xf numFmtId="0" fontId="2" fillId="0" borderId="0" xfId="0" applyFont="1">
      <alignment vertical="center"/>
    </xf>
    <xf numFmtId="0" fontId="2" fillId="0" borderId="0" xfId="0" applyFont="1" applyAlignment="1">
      <alignment horizontal="center" vertical="center"/>
    </xf>
    <xf numFmtId="0" fontId="3" fillId="0" borderId="0" xfId="0" applyFont="1" applyAlignment="1">
      <alignment vertical="center"/>
    </xf>
    <xf numFmtId="0" fontId="4" fillId="0" borderId="0" xfId="0" applyFont="1">
      <alignment vertical="center"/>
    </xf>
    <xf numFmtId="0" fontId="5" fillId="0" borderId="1" xfId="0" applyFont="1" applyBorder="1" applyAlignment="1">
      <alignment horizontal="center" vertical="center"/>
    </xf>
    <xf numFmtId="0" fontId="5" fillId="0" borderId="0" xfId="0" applyFont="1" applyBorder="1" applyAlignment="1">
      <alignment horizontal="center" vertical="center"/>
    </xf>
    <xf numFmtId="0" fontId="4" fillId="0" borderId="0" xfId="0" applyFont="1" applyAlignment="1">
      <alignment vertical="center"/>
    </xf>
    <xf numFmtId="0" fontId="4" fillId="0" borderId="0" xfId="0" applyFont="1" applyBorder="1" applyAlignment="1">
      <alignment horizontal="center" vertical="center"/>
    </xf>
    <xf numFmtId="0" fontId="7" fillId="0" borderId="0" xfId="2"/>
    <xf numFmtId="0" fontId="9" fillId="0" borderId="6" xfId="1" applyFont="1" applyBorder="1" applyAlignment="1">
      <alignment horizontal="center" vertical="center"/>
    </xf>
    <xf numFmtId="56" fontId="9" fillId="0" borderId="6" xfId="1" applyNumberFormat="1" applyFont="1" applyBorder="1" applyAlignment="1">
      <alignment horizontal="center" vertical="center"/>
    </xf>
    <xf numFmtId="0" fontId="10" fillId="0" borderId="0" xfId="2" applyFont="1"/>
    <xf numFmtId="0" fontId="11" fillId="0" borderId="0" xfId="2" applyFont="1"/>
    <xf numFmtId="0" fontId="9" fillId="0" borderId="0" xfId="2" applyFont="1"/>
    <xf numFmtId="0" fontId="10" fillId="0" borderId="0" xfId="2" applyFont="1" applyAlignment="1">
      <alignment vertical="top"/>
    </xf>
    <xf numFmtId="0" fontId="9" fillId="0" borderId="0" xfId="0" applyFont="1" applyAlignment="1">
      <alignment horizontal="center" vertical="center"/>
    </xf>
    <xf numFmtId="0" fontId="9" fillId="2" borderId="5" xfId="0" applyFont="1" applyFill="1" applyBorder="1" applyAlignment="1">
      <alignment horizontal="center" vertical="center"/>
    </xf>
    <xf numFmtId="0" fontId="9" fillId="3" borderId="6" xfId="0" applyFont="1" applyFill="1" applyBorder="1" applyAlignment="1">
      <alignment horizontal="center" vertical="center" shrinkToFit="1"/>
    </xf>
    <xf numFmtId="0" fontId="9" fillId="0" borderId="2" xfId="0" applyFont="1" applyFill="1" applyBorder="1" applyAlignment="1">
      <alignment horizontal="center" vertical="center"/>
    </xf>
    <xf numFmtId="0" fontId="9" fillId="0" borderId="3" xfId="0" applyFont="1" applyFill="1" applyBorder="1" applyAlignment="1">
      <alignment horizontal="center" vertical="center" shrinkToFit="1"/>
    </xf>
    <xf numFmtId="0" fontId="9" fillId="0" borderId="4" xfId="0" applyFont="1" applyFill="1" applyBorder="1" applyAlignment="1">
      <alignment horizontal="center" vertical="center" shrinkToFit="1"/>
    </xf>
    <xf numFmtId="0" fontId="9" fillId="0" borderId="0" xfId="0" applyFont="1" applyAlignment="1">
      <alignment vertical="center"/>
    </xf>
    <xf numFmtId="176" fontId="9" fillId="0" borderId="0" xfId="0" applyNumberFormat="1" applyFont="1" applyAlignment="1"/>
    <xf numFmtId="0" fontId="9" fillId="0" borderId="0" xfId="0" applyFont="1">
      <alignment vertical="center"/>
    </xf>
    <xf numFmtId="0" fontId="13" fillId="2" borderId="7" xfId="0" applyFont="1" applyFill="1" applyBorder="1" applyAlignment="1">
      <alignment horizontal="center" vertical="center"/>
    </xf>
    <xf numFmtId="0" fontId="9" fillId="0" borderId="0" xfId="0" applyFont="1" applyBorder="1" applyAlignment="1">
      <alignment horizontal="left" vertical="center" shrinkToFit="1"/>
    </xf>
    <xf numFmtId="0" fontId="9" fillId="0" borderId="6" xfId="0" applyFont="1" applyBorder="1" applyAlignment="1">
      <alignment horizontal="center" vertical="center"/>
    </xf>
    <xf numFmtId="0" fontId="10" fillId="0" borderId="6" xfId="0" applyFont="1" applyBorder="1" applyAlignment="1">
      <alignment horizontal="center" vertical="center" shrinkToFit="1"/>
    </xf>
    <xf numFmtId="0" fontId="9" fillId="0" borderId="6" xfId="0" applyFont="1" applyBorder="1" applyAlignment="1">
      <alignment horizontal="center" vertical="center" shrinkToFit="1"/>
    </xf>
    <xf numFmtId="0" fontId="9" fillId="0" borderId="7" xfId="0" applyFont="1" applyBorder="1" applyAlignment="1">
      <alignment horizontal="center" vertical="center"/>
    </xf>
    <xf numFmtId="0" fontId="9" fillId="0" borderId="27" xfId="0" applyFont="1" applyBorder="1" applyAlignment="1">
      <alignment horizontal="center" vertical="center"/>
    </xf>
    <xf numFmtId="0" fontId="9" fillId="0" borderId="5" xfId="0" applyFont="1" applyBorder="1" applyAlignment="1">
      <alignment horizontal="center" vertical="center"/>
    </xf>
    <xf numFmtId="177" fontId="9" fillId="0" borderId="20" xfId="0" applyNumberFormat="1" applyFont="1" applyFill="1" applyBorder="1" applyAlignment="1">
      <alignment horizontal="center" vertical="center" shrinkToFit="1"/>
    </xf>
    <xf numFmtId="177" fontId="9" fillId="0" borderId="21" xfId="0" applyNumberFormat="1" applyFont="1" applyFill="1" applyBorder="1" applyAlignment="1">
      <alignment horizontal="center" vertical="center" shrinkToFit="1"/>
    </xf>
    <xf numFmtId="177" fontId="9" fillId="0" borderId="22" xfId="0" applyNumberFormat="1" applyFont="1" applyFill="1" applyBorder="1" applyAlignment="1">
      <alignment horizontal="center" vertical="center" shrinkToFit="1"/>
    </xf>
    <xf numFmtId="0" fontId="9" fillId="0" borderId="8" xfId="0" applyFont="1" applyBorder="1" applyAlignment="1">
      <alignment horizontal="center" vertical="center" shrinkToFit="1"/>
    </xf>
    <xf numFmtId="0" fontId="9" fillId="0" borderId="9" xfId="0" applyFont="1" applyBorder="1" applyAlignment="1">
      <alignment horizontal="center" vertical="center" shrinkToFit="1"/>
    </xf>
    <xf numFmtId="0" fontId="9" fillId="0" borderId="10" xfId="0" applyFont="1" applyBorder="1" applyAlignment="1">
      <alignment horizontal="center" vertical="center" shrinkToFit="1"/>
    </xf>
    <xf numFmtId="0" fontId="9" fillId="0" borderId="11" xfId="0" applyFont="1" applyFill="1" applyBorder="1" applyAlignment="1">
      <alignment horizontal="center" vertical="center" shrinkToFit="1"/>
    </xf>
    <xf numFmtId="0" fontId="9" fillId="0" borderId="12" xfId="0" applyFont="1" applyFill="1" applyBorder="1" applyAlignment="1">
      <alignment horizontal="center" vertical="center" shrinkToFit="1"/>
    </xf>
    <xf numFmtId="0" fontId="9" fillId="0" borderId="13" xfId="0" applyFont="1" applyFill="1" applyBorder="1" applyAlignment="1">
      <alignment horizontal="center" vertical="center" shrinkToFit="1"/>
    </xf>
    <xf numFmtId="0" fontId="9" fillId="0" borderId="14" xfId="0" applyFont="1" applyFill="1" applyBorder="1" applyAlignment="1">
      <alignment horizontal="center" vertical="center" shrinkToFit="1"/>
    </xf>
    <xf numFmtId="0" fontId="9" fillId="0" borderId="15" xfId="0" applyFont="1" applyFill="1" applyBorder="1" applyAlignment="1">
      <alignment horizontal="center" vertical="center" shrinkToFit="1"/>
    </xf>
    <xf numFmtId="0" fontId="9" fillId="0" borderId="16" xfId="0" applyFont="1" applyFill="1" applyBorder="1" applyAlignment="1">
      <alignment horizontal="center" vertical="center" shrinkToFit="1"/>
    </xf>
    <xf numFmtId="0" fontId="9" fillId="0" borderId="17" xfId="0" applyFont="1" applyFill="1" applyBorder="1" applyAlignment="1">
      <alignment horizontal="center" vertical="center" shrinkToFit="1"/>
    </xf>
    <xf numFmtId="0" fontId="9" fillId="0" borderId="18" xfId="0" applyFont="1" applyFill="1" applyBorder="1" applyAlignment="1">
      <alignment horizontal="center" vertical="center" shrinkToFit="1"/>
    </xf>
    <xf numFmtId="0" fontId="9" fillId="0" borderId="19" xfId="0" applyFont="1" applyFill="1" applyBorder="1" applyAlignment="1">
      <alignment horizontal="center" vertical="center" shrinkToFit="1"/>
    </xf>
    <xf numFmtId="49" fontId="9" fillId="0" borderId="1" xfId="0" applyNumberFormat="1" applyFont="1" applyFill="1" applyBorder="1" applyAlignment="1">
      <alignment horizontal="center" vertical="center" shrinkToFit="1"/>
    </xf>
    <xf numFmtId="49" fontId="9" fillId="0" borderId="0" xfId="0" applyNumberFormat="1" applyFont="1" applyFill="1" applyBorder="1" applyAlignment="1">
      <alignment horizontal="center" vertical="center" shrinkToFit="1"/>
    </xf>
    <xf numFmtId="49" fontId="9" fillId="0" borderId="23" xfId="0" applyNumberFormat="1" applyFont="1" applyFill="1" applyBorder="1" applyAlignment="1">
      <alignment horizontal="center" vertical="center" shrinkToFit="1"/>
    </xf>
    <xf numFmtId="178" fontId="9" fillId="0" borderId="1" xfId="0" applyNumberFormat="1" applyFont="1" applyFill="1" applyBorder="1" applyAlignment="1">
      <alignment horizontal="center" vertical="center" shrinkToFit="1"/>
    </xf>
    <xf numFmtId="178" fontId="9" fillId="0" borderId="0" xfId="0" applyNumberFormat="1" applyFont="1" applyFill="1" applyBorder="1" applyAlignment="1">
      <alignment horizontal="center" vertical="center" shrinkToFit="1"/>
    </xf>
    <xf numFmtId="178" fontId="9" fillId="0" borderId="23" xfId="0" applyNumberFormat="1" applyFont="1" applyFill="1" applyBorder="1" applyAlignment="1">
      <alignment horizontal="center" vertical="center" shrinkToFit="1"/>
    </xf>
    <xf numFmtId="0" fontId="10" fillId="0" borderId="8" xfId="0" applyFont="1" applyBorder="1" applyAlignment="1">
      <alignment horizontal="center" vertical="center" shrinkToFit="1"/>
    </xf>
    <xf numFmtId="0" fontId="10" fillId="0" borderId="9" xfId="0" applyFont="1" applyBorder="1" applyAlignment="1">
      <alignment horizontal="center" vertical="center" shrinkToFit="1"/>
    </xf>
    <xf numFmtId="0" fontId="10" fillId="0" borderId="10" xfId="0" applyFont="1" applyBorder="1" applyAlignment="1">
      <alignment horizontal="center" vertical="center" shrinkToFit="1"/>
    </xf>
    <xf numFmtId="0" fontId="9" fillId="4" borderId="20" xfId="0" applyFont="1" applyFill="1" applyBorder="1" applyAlignment="1">
      <alignment horizontal="center" vertical="center"/>
    </xf>
    <xf numFmtId="0" fontId="9" fillId="4" borderId="1" xfId="0" applyFont="1" applyFill="1" applyBorder="1" applyAlignment="1">
      <alignment horizontal="center" vertical="center"/>
    </xf>
    <xf numFmtId="0" fontId="9" fillId="4" borderId="2" xfId="0" applyFont="1" applyFill="1" applyBorder="1" applyAlignment="1">
      <alignment horizontal="center" vertical="center"/>
    </xf>
    <xf numFmtId="0" fontId="9" fillId="4" borderId="24" xfId="0" applyFont="1" applyFill="1" applyBorder="1" applyAlignment="1">
      <alignment horizontal="center" vertical="center" shrinkToFit="1"/>
    </xf>
    <xf numFmtId="0" fontId="9" fillId="4" borderId="25" xfId="0" applyFont="1" applyFill="1" applyBorder="1" applyAlignment="1">
      <alignment horizontal="center" vertical="center" shrinkToFit="1"/>
    </xf>
    <xf numFmtId="0" fontId="9" fillId="4" borderId="26" xfId="0" applyFont="1" applyFill="1" applyBorder="1" applyAlignment="1">
      <alignment horizontal="center" vertical="center" shrinkToFit="1"/>
    </xf>
    <xf numFmtId="0" fontId="2" fillId="0" borderId="0" xfId="0" applyFont="1" applyAlignment="1">
      <alignment horizontal="center" vertical="center"/>
    </xf>
    <xf numFmtId="176" fontId="9" fillId="0" borderId="0" xfId="0" applyNumberFormat="1" applyFont="1" applyAlignment="1">
      <alignment horizontal="right"/>
    </xf>
    <xf numFmtId="0" fontId="9" fillId="4" borderId="7" xfId="0" applyFont="1" applyFill="1" applyBorder="1" applyAlignment="1">
      <alignment horizontal="center" vertical="center" shrinkToFit="1"/>
    </xf>
    <xf numFmtId="0" fontId="9" fillId="4" borderId="27" xfId="0" applyFont="1" applyFill="1" applyBorder="1" applyAlignment="1">
      <alignment horizontal="center" vertical="center" shrinkToFit="1"/>
    </xf>
    <xf numFmtId="0" fontId="9" fillId="4" borderId="5" xfId="0" applyFont="1" applyFill="1" applyBorder="1" applyAlignment="1">
      <alignment horizontal="center" vertical="center" shrinkToFit="1"/>
    </xf>
    <xf numFmtId="0" fontId="12" fillId="0" borderId="0" xfId="0" applyFont="1" applyFill="1" applyAlignment="1">
      <alignment horizontal="center" vertical="center"/>
    </xf>
    <xf numFmtId="0" fontId="9" fillId="0" borderId="0" xfId="0" applyFont="1" applyAlignment="1">
      <alignment horizontal="center" vertical="center"/>
    </xf>
  </cellXfs>
  <cellStyles count="3">
    <cellStyle name="標準" xfId="0" builtinId="0"/>
    <cellStyle name="標準_Ｈ１８連盟総会" xfId="1" xr:uid="{00000000-0005-0000-0000-000001000000}"/>
    <cellStyle name="標準_役員会案内 改訂" xfId="2" xr:uid="{00000000-0005-0000-0000-000002000000}"/>
  </cellStyles>
  <dxfs count="48">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J48"/>
  <sheetViews>
    <sheetView tabSelected="1" zoomScale="75" zoomScaleNormal="75" zoomScaleSheetLayoutView="50" workbookViewId="0">
      <selection sqref="A1:AC27"/>
    </sheetView>
  </sheetViews>
  <sheetFormatPr defaultColWidth="9" defaultRowHeight="12.75" x14ac:dyDescent="0.25"/>
  <cols>
    <col min="1" max="1" width="3.46484375" style="2" customWidth="1"/>
    <col min="2" max="2" width="13.796875" style="1" customWidth="1"/>
    <col min="3" max="20" width="4" style="1" customWidth="1"/>
    <col min="21" max="29" width="8.6640625" style="1" customWidth="1"/>
    <col min="30" max="31" width="5.6640625" style="1" customWidth="1"/>
    <col min="32" max="32" width="4.46484375" style="1" customWidth="1"/>
    <col min="33" max="35" width="9" style="1"/>
    <col min="36" max="36" width="9" style="1" hidden="1" customWidth="1"/>
    <col min="37" max="16384" width="9" style="1"/>
  </cols>
  <sheetData>
    <row r="1" spans="1:36" ht="30" customHeight="1" x14ac:dyDescent="0.35">
      <c r="A1" s="22"/>
      <c r="B1" s="22"/>
      <c r="C1" s="68" t="s">
        <v>18</v>
      </c>
      <c r="D1" s="68"/>
      <c r="E1" s="68"/>
      <c r="F1" s="68"/>
      <c r="G1" s="68"/>
      <c r="H1" s="68"/>
      <c r="I1" s="68"/>
      <c r="J1" s="68"/>
      <c r="K1" s="68"/>
      <c r="L1" s="68"/>
      <c r="M1" s="68"/>
      <c r="N1" s="68"/>
      <c r="O1" s="68"/>
      <c r="P1" s="68"/>
      <c r="Q1" s="68"/>
      <c r="R1" s="68"/>
      <c r="S1" s="68"/>
      <c r="T1" s="68"/>
      <c r="U1" s="68"/>
      <c r="V1" s="69" t="s">
        <v>78</v>
      </c>
      <c r="W1" s="69"/>
      <c r="X1" s="69"/>
      <c r="Y1" s="64" t="s">
        <v>26</v>
      </c>
      <c r="Z1" s="64"/>
      <c r="AA1" s="64"/>
      <c r="AB1" s="23"/>
      <c r="AC1" s="22"/>
      <c r="AD1" s="3"/>
      <c r="AE1" s="3"/>
      <c r="AG1" s="4"/>
      <c r="AH1" s="4"/>
      <c r="AI1" s="4"/>
    </row>
    <row r="2" spans="1:36" ht="24" customHeight="1" x14ac:dyDescent="0.25">
      <c r="A2" s="16"/>
      <c r="B2" s="16" t="s">
        <v>79</v>
      </c>
      <c r="C2" s="24"/>
      <c r="D2" s="24"/>
      <c r="E2" s="24"/>
      <c r="F2" s="24"/>
      <c r="G2" s="24"/>
      <c r="H2" s="24"/>
      <c r="I2" s="24"/>
      <c r="J2" s="24"/>
      <c r="K2" s="24"/>
      <c r="L2" s="24"/>
      <c r="M2" s="24"/>
      <c r="N2" s="24"/>
      <c r="O2" s="24"/>
      <c r="P2" s="24"/>
      <c r="Q2" s="24"/>
      <c r="R2" s="24"/>
      <c r="S2" s="24"/>
      <c r="T2" s="24"/>
      <c r="U2" s="24"/>
      <c r="V2" s="24"/>
      <c r="W2" s="24"/>
      <c r="X2" s="24"/>
      <c r="Y2" s="24"/>
      <c r="Z2" s="24"/>
      <c r="AA2" s="24"/>
      <c r="AB2" s="24"/>
      <c r="AC2" s="24"/>
      <c r="AG2" s="4"/>
      <c r="AH2" s="4"/>
      <c r="AI2" s="4"/>
    </row>
    <row r="3" spans="1:36" ht="30" customHeight="1" x14ac:dyDescent="0.25">
      <c r="A3" s="25" t="s">
        <v>17</v>
      </c>
      <c r="B3" s="17" t="s">
        <v>3</v>
      </c>
      <c r="C3" s="65" t="s">
        <v>20</v>
      </c>
      <c r="D3" s="66"/>
      <c r="E3" s="67"/>
      <c r="F3" s="65" t="s">
        <v>21</v>
      </c>
      <c r="G3" s="66"/>
      <c r="H3" s="67"/>
      <c r="I3" s="65" t="s">
        <v>22</v>
      </c>
      <c r="J3" s="66"/>
      <c r="K3" s="67"/>
      <c r="L3" s="65" t="s">
        <v>25</v>
      </c>
      <c r="M3" s="66"/>
      <c r="N3" s="67"/>
      <c r="O3" s="65" t="s">
        <v>23</v>
      </c>
      <c r="P3" s="66"/>
      <c r="Q3" s="67"/>
      <c r="R3" s="65" t="s">
        <v>24</v>
      </c>
      <c r="S3" s="66"/>
      <c r="T3" s="67"/>
      <c r="U3" s="18" t="s">
        <v>4</v>
      </c>
      <c r="V3" s="18" t="s">
        <v>5</v>
      </c>
      <c r="W3" s="18" t="s">
        <v>6</v>
      </c>
      <c r="X3" s="18" t="s">
        <v>7</v>
      </c>
      <c r="Y3" s="18" t="s">
        <v>8</v>
      </c>
      <c r="Z3" s="18" t="s">
        <v>9</v>
      </c>
      <c r="AA3" s="18" t="s">
        <v>10</v>
      </c>
      <c r="AB3" s="18" t="s">
        <v>11</v>
      </c>
      <c r="AC3" s="18" t="s">
        <v>0</v>
      </c>
      <c r="AD3" s="5"/>
      <c r="AE3" s="6"/>
      <c r="AG3" s="4"/>
      <c r="AH3" s="4"/>
      <c r="AI3" s="4"/>
    </row>
    <row r="4" spans="1:36" ht="20.100000000000001" customHeight="1" x14ac:dyDescent="0.25">
      <c r="A4" s="57">
        <v>1</v>
      </c>
      <c r="B4" s="60" t="str">
        <f>C3</f>
        <v>富士見台</v>
      </c>
      <c r="C4" s="39"/>
      <c r="D4" s="40"/>
      <c r="E4" s="41"/>
      <c r="F4" s="33">
        <v>43773</v>
      </c>
      <c r="G4" s="34"/>
      <c r="H4" s="35"/>
      <c r="I4" s="33">
        <v>43729</v>
      </c>
      <c r="J4" s="34"/>
      <c r="K4" s="35"/>
      <c r="L4" s="33">
        <v>43639</v>
      </c>
      <c r="M4" s="34"/>
      <c r="N4" s="35"/>
      <c r="O4" s="33">
        <v>43625</v>
      </c>
      <c r="P4" s="34"/>
      <c r="Q4" s="35"/>
      <c r="R4" s="33">
        <v>43646</v>
      </c>
      <c r="S4" s="34"/>
      <c r="T4" s="35"/>
      <c r="U4" s="36">
        <f>IF(AND($D7="",$G7="",$J7="",$M7="",$P7="",$S7=""),"",SUM((COUNTIF($C7:$T7,"○")),(COUNTIF($C7:$T7,"●")),(COUNTIF($C7:$T7,"△"))))</f>
        <v>5</v>
      </c>
      <c r="V4" s="36">
        <f>IF(AND($D7="",$G7="",$J7="",$M7="",$P7="",$S7=""),"",SUM($AD7:$AF7))</f>
        <v>12</v>
      </c>
      <c r="W4" s="36">
        <f>IF(AND($D7="",$G7="",$J7="",$J7="",$M7="",$P7="",$S7=""),"",COUNTIF(C7:T7,"○"))</f>
        <v>4</v>
      </c>
      <c r="X4" s="36">
        <f>IF(AND($D7="",$G7="",$J7="",$J7="",$M7="",$P7="",$S7=""),"",COUNTIF(C7:T7,"●"))</f>
        <v>1</v>
      </c>
      <c r="Y4" s="36">
        <f>IF(AND($D7="",$G7="",$J7="",$J7="",$M7="",$P7="",$S7=""),"",COUNTIF(C7:T7,"△"))</f>
        <v>0</v>
      </c>
      <c r="Z4" s="36">
        <f>IF(AND($C7="",$F7="",$I7="",$L7="",$O7="",$R7=""),"",SUM($C7,$F7,$I7,$L7,$O7,$R7))</f>
        <v>15</v>
      </c>
      <c r="AA4" s="36">
        <f>IF(AND($E7="",$H7="",$K7="",$N7="",$Q7="",$T7=""),"",SUM($E7,$H7,$K7,$N7,$Q7,$T7))</f>
        <v>12</v>
      </c>
      <c r="AB4" s="36">
        <f>IF(AND($Z4="",$AA4=""),"",($Z4-$AA4))</f>
        <v>3</v>
      </c>
      <c r="AC4" s="54">
        <f t="shared" ref="AC4" si="0">IF(AND($U4=""),"",RANK(AJ4,AJ$4:AJ$27))</f>
        <v>2</v>
      </c>
      <c r="AD4" s="6"/>
      <c r="AE4" s="6"/>
      <c r="AG4" s="4"/>
      <c r="AH4" s="4"/>
      <c r="AI4" s="4"/>
      <c r="AJ4" s="63">
        <f>IFERROR(V4+AB4*0.01,"")</f>
        <v>12.03</v>
      </c>
    </row>
    <row r="5" spans="1:36" ht="20.100000000000001" customHeight="1" x14ac:dyDescent="0.25">
      <c r="A5" s="58"/>
      <c r="B5" s="61"/>
      <c r="C5" s="42"/>
      <c r="D5" s="43"/>
      <c r="E5" s="44"/>
      <c r="F5" s="51">
        <v>0.35416666666666669</v>
      </c>
      <c r="G5" s="52"/>
      <c r="H5" s="53"/>
      <c r="I5" s="51">
        <v>0.60069444444444442</v>
      </c>
      <c r="J5" s="52"/>
      <c r="K5" s="53"/>
      <c r="L5" s="51">
        <v>0.65277777777777779</v>
      </c>
      <c r="M5" s="52"/>
      <c r="N5" s="53"/>
      <c r="O5" s="51">
        <v>0.67708333333333337</v>
      </c>
      <c r="P5" s="52"/>
      <c r="Q5" s="53"/>
      <c r="R5" s="51">
        <v>0.6875</v>
      </c>
      <c r="S5" s="52"/>
      <c r="T5" s="53"/>
      <c r="U5" s="37"/>
      <c r="V5" s="37"/>
      <c r="W5" s="37"/>
      <c r="X5" s="37"/>
      <c r="Y5" s="37"/>
      <c r="Z5" s="37"/>
      <c r="AA5" s="37"/>
      <c r="AB5" s="37"/>
      <c r="AC5" s="55"/>
      <c r="AD5" s="6"/>
      <c r="AE5" s="6"/>
      <c r="AG5" s="4"/>
      <c r="AH5" s="4"/>
      <c r="AI5" s="4"/>
      <c r="AJ5" s="63"/>
    </row>
    <row r="6" spans="1:36" ht="20.100000000000001" customHeight="1" x14ac:dyDescent="0.25">
      <c r="A6" s="58"/>
      <c r="B6" s="61"/>
      <c r="C6" s="42"/>
      <c r="D6" s="43"/>
      <c r="E6" s="44"/>
      <c r="F6" s="48" t="s">
        <v>81</v>
      </c>
      <c r="G6" s="49"/>
      <c r="H6" s="50"/>
      <c r="I6" s="48" t="s">
        <v>27</v>
      </c>
      <c r="J6" s="49"/>
      <c r="K6" s="50"/>
      <c r="L6" s="48" t="s">
        <v>38</v>
      </c>
      <c r="M6" s="49"/>
      <c r="N6" s="50"/>
      <c r="O6" s="48" t="s">
        <v>27</v>
      </c>
      <c r="P6" s="49"/>
      <c r="Q6" s="50"/>
      <c r="R6" s="48" t="s">
        <v>38</v>
      </c>
      <c r="S6" s="49"/>
      <c r="T6" s="50"/>
      <c r="U6" s="37"/>
      <c r="V6" s="37"/>
      <c r="W6" s="37"/>
      <c r="X6" s="37"/>
      <c r="Y6" s="37"/>
      <c r="Z6" s="37"/>
      <c r="AA6" s="37"/>
      <c r="AB6" s="37"/>
      <c r="AC6" s="55"/>
      <c r="AD6" s="6"/>
      <c r="AE6" s="6"/>
      <c r="AG6" s="4"/>
      <c r="AH6" s="4"/>
      <c r="AI6" s="4"/>
      <c r="AJ6" s="63"/>
    </row>
    <row r="7" spans="1:36" ht="24" customHeight="1" x14ac:dyDescent="0.25">
      <c r="A7" s="59"/>
      <c r="B7" s="62"/>
      <c r="C7" s="45"/>
      <c r="D7" s="46"/>
      <c r="E7" s="47"/>
      <c r="F7" s="19">
        <v>7</v>
      </c>
      <c r="G7" s="20" t="s">
        <v>50</v>
      </c>
      <c r="H7" s="21">
        <v>0</v>
      </c>
      <c r="I7" s="19">
        <v>1</v>
      </c>
      <c r="J7" s="20" t="s">
        <v>50</v>
      </c>
      <c r="K7" s="21">
        <v>0</v>
      </c>
      <c r="L7" s="19">
        <v>3</v>
      </c>
      <c r="M7" s="20" t="s">
        <v>50</v>
      </c>
      <c r="N7" s="21">
        <v>2</v>
      </c>
      <c r="O7" s="19">
        <v>0</v>
      </c>
      <c r="P7" s="20" t="s">
        <v>28</v>
      </c>
      <c r="Q7" s="21">
        <v>8</v>
      </c>
      <c r="R7" s="19">
        <v>4</v>
      </c>
      <c r="S7" s="20" t="s">
        <v>50</v>
      </c>
      <c r="T7" s="21">
        <v>2</v>
      </c>
      <c r="U7" s="38"/>
      <c r="V7" s="38"/>
      <c r="W7" s="38"/>
      <c r="X7" s="38"/>
      <c r="Y7" s="38"/>
      <c r="Z7" s="38"/>
      <c r="AA7" s="38"/>
      <c r="AB7" s="38"/>
      <c r="AC7" s="56"/>
      <c r="AD7" s="8">
        <f>COUNTIF(C7:T7,"○")*3</f>
        <v>12</v>
      </c>
      <c r="AE7" s="8">
        <f>COUNTIF(C7:T7,"△")*1</f>
        <v>0</v>
      </c>
      <c r="AF7" s="8">
        <f>COUNTIF(C7:T7,"●")*0</f>
        <v>0</v>
      </c>
      <c r="AG7" s="7" t="str">
        <f>B4</f>
        <v>富士見台</v>
      </c>
      <c r="AH7" s="7" t="str">
        <f>IF(AND(AC4:AC27=""),"",VLOOKUP(1,AC4:AG27,5,0))</f>
        <v/>
      </c>
      <c r="AI7" s="4"/>
      <c r="AJ7" s="63"/>
    </row>
    <row r="8" spans="1:36" ht="20.100000000000001" customHeight="1" x14ac:dyDescent="0.25">
      <c r="A8" s="57">
        <v>2</v>
      </c>
      <c r="B8" s="60" t="str">
        <f>F3</f>
        <v>豊南</v>
      </c>
      <c r="C8" s="33">
        <f>IF(AND(F$4=""),"",F$4)</f>
        <v>43773</v>
      </c>
      <c r="D8" s="34"/>
      <c r="E8" s="35"/>
      <c r="F8" s="39"/>
      <c r="G8" s="40"/>
      <c r="H8" s="41"/>
      <c r="I8" s="33">
        <v>43659</v>
      </c>
      <c r="J8" s="34"/>
      <c r="K8" s="35"/>
      <c r="L8" s="33">
        <v>43646</v>
      </c>
      <c r="M8" s="34"/>
      <c r="N8" s="35"/>
      <c r="O8" s="33">
        <v>43729</v>
      </c>
      <c r="P8" s="34"/>
      <c r="Q8" s="35"/>
      <c r="R8" s="33">
        <v>43729</v>
      </c>
      <c r="S8" s="34"/>
      <c r="T8" s="35"/>
      <c r="U8" s="36">
        <f>IF(AND($D11="",$G11="",$J11="",$M11="",$P11="",$S11=""),"",SUM((COUNTIF($C11:$T11,"○")),(COUNTIF($C11:$T11,"●")),(COUNTIF($C11:$T11,"△"))))</f>
        <v>5</v>
      </c>
      <c r="V8" s="36">
        <f>IF(AND($D11="",$G11="",$J11="",$M11="",$P11="",$S11=""),"",SUM($AD11:$AF11))</f>
        <v>4</v>
      </c>
      <c r="W8" s="36">
        <f>IF(AND($D11="",$G11="",$J11="",$J11="",$M11="",$P11="",$S11=""),"",COUNTIF(C11:T11,"○"))</f>
        <v>1</v>
      </c>
      <c r="X8" s="36">
        <f>IF(AND($D11="",$G11="",$J11="",$J11="",$M11="",$P11="",$S11=""),"",COUNTIF(C11:T11,"●"))</f>
        <v>3</v>
      </c>
      <c r="Y8" s="36">
        <f>IF(AND($D11="",$G11="",$J11="",$J11="",$M11="",$P11="",$S11=""),"",COUNTIF(C11:T11,"△"))</f>
        <v>1</v>
      </c>
      <c r="Z8" s="36">
        <f>IF(AND($C11="",$F11="",$I11="",$L11="",$O11="",$R11=""),"",SUM($C11,$F11,$I11,$L11,$O11,$R11))</f>
        <v>6</v>
      </c>
      <c r="AA8" s="36">
        <f>IF(AND($E11="",$H11="",$K11="",$N11="",$Q11="",$T11=""),"",SUM($E11,$H11,$K11,$N11,$Q11,$T11))</f>
        <v>27</v>
      </c>
      <c r="AB8" s="36">
        <f>IF(AND($Z8="",$AA8=""),"",($Z8-$AA8))</f>
        <v>-21</v>
      </c>
      <c r="AC8" s="54">
        <f t="shared" ref="AC8" si="1">IF(AND($U8=""),"",RANK(AJ8,AJ$4:AJ$27))</f>
        <v>5</v>
      </c>
      <c r="AD8" s="6"/>
      <c r="AE8" s="6"/>
      <c r="AG8" s="4"/>
      <c r="AH8" s="4"/>
      <c r="AI8" s="4"/>
      <c r="AJ8" s="63">
        <f>IFERROR(V8+AB8*0.01,"")</f>
        <v>3.79</v>
      </c>
    </row>
    <row r="9" spans="1:36" ht="20.100000000000001" customHeight="1" x14ac:dyDescent="0.25">
      <c r="A9" s="58"/>
      <c r="B9" s="61"/>
      <c r="C9" s="51">
        <f>IF(AND(F$5=""),"",F$5)</f>
        <v>0.35416666666666669</v>
      </c>
      <c r="D9" s="52"/>
      <c r="E9" s="53"/>
      <c r="F9" s="42"/>
      <c r="G9" s="43"/>
      <c r="H9" s="44"/>
      <c r="I9" s="51">
        <v>0.64583333333333337</v>
      </c>
      <c r="J9" s="52"/>
      <c r="K9" s="53"/>
      <c r="L9" s="51">
        <v>0.65277777777777779</v>
      </c>
      <c r="M9" s="52"/>
      <c r="N9" s="53"/>
      <c r="O9" s="51">
        <v>0.67361111111111116</v>
      </c>
      <c r="P9" s="52"/>
      <c r="Q9" s="53"/>
      <c r="R9" s="51">
        <v>0.63194444444444442</v>
      </c>
      <c r="S9" s="52"/>
      <c r="T9" s="53"/>
      <c r="U9" s="37"/>
      <c r="V9" s="37"/>
      <c r="W9" s="37"/>
      <c r="X9" s="37"/>
      <c r="Y9" s="37"/>
      <c r="Z9" s="37"/>
      <c r="AA9" s="37"/>
      <c r="AB9" s="37"/>
      <c r="AC9" s="55"/>
      <c r="AD9" s="6"/>
      <c r="AE9" s="6"/>
      <c r="AG9" s="4"/>
      <c r="AH9" s="4"/>
      <c r="AI9" s="4"/>
      <c r="AJ9" s="63"/>
    </row>
    <row r="10" spans="1:36" ht="20.100000000000001" customHeight="1" x14ac:dyDescent="0.25">
      <c r="A10" s="58"/>
      <c r="B10" s="61"/>
      <c r="C10" s="48" t="str">
        <f>IF(AND(F$6=""),"",F$6)</f>
        <v>豊玉南小</v>
      </c>
      <c r="D10" s="49"/>
      <c r="E10" s="50"/>
      <c r="F10" s="42"/>
      <c r="G10" s="43"/>
      <c r="H10" s="44"/>
      <c r="I10" s="48" t="s">
        <v>29</v>
      </c>
      <c r="J10" s="49"/>
      <c r="K10" s="50"/>
      <c r="L10" s="48" t="s">
        <v>38</v>
      </c>
      <c r="M10" s="49"/>
      <c r="N10" s="50"/>
      <c r="O10" s="48" t="s">
        <v>27</v>
      </c>
      <c r="P10" s="49"/>
      <c r="Q10" s="50"/>
      <c r="R10" s="48" t="s">
        <v>27</v>
      </c>
      <c r="S10" s="49"/>
      <c r="T10" s="50"/>
      <c r="U10" s="37"/>
      <c r="V10" s="37"/>
      <c r="W10" s="37"/>
      <c r="X10" s="37"/>
      <c r="Y10" s="37"/>
      <c r="Z10" s="37"/>
      <c r="AA10" s="37"/>
      <c r="AB10" s="37"/>
      <c r="AC10" s="55"/>
      <c r="AD10" s="6"/>
      <c r="AE10" s="6"/>
      <c r="AG10" s="4"/>
      <c r="AH10" s="4"/>
      <c r="AI10" s="4"/>
      <c r="AJ10" s="63"/>
    </row>
    <row r="11" spans="1:36" ht="24" customHeight="1" x14ac:dyDescent="0.25">
      <c r="A11" s="59"/>
      <c r="B11" s="62"/>
      <c r="C11" s="19">
        <f>IF(AND(H$7=""),"",H$7)</f>
        <v>0</v>
      </c>
      <c r="D11" s="20" t="str">
        <f>IF(AND($C11="",$E11=""),"",IF($C11&gt;$E11,"○",IF($C11=$E11,"△",IF($C11&lt;$E11,"●"))))</f>
        <v>●</v>
      </c>
      <c r="E11" s="21">
        <f>IF(AND(F$7=""),"",F$7)</f>
        <v>7</v>
      </c>
      <c r="F11" s="45"/>
      <c r="G11" s="46"/>
      <c r="H11" s="47"/>
      <c r="I11" s="19">
        <v>4</v>
      </c>
      <c r="J11" s="20" t="s">
        <v>50</v>
      </c>
      <c r="K11" s="21">
        <v>2</v>
      </c>
      <c r="L11" s="19">
        <v>0</v>
      </c>
      <c r="M11" s="20" t="s">
        <v>28</v>
      </c>
      <c r="N11" s="21">
        <v>6</v>
      </c>
      <c r="O11" s="19">
        <v>0</v>
      </c>
      <c r="P11" s="20" t="s">
        <v>28</v>
      </c>
      <c r="Q11" s="21">
        <v>10</v>
      </c>
      <c r="R11" s="19">
        <v>2</v>
      </c>
      <c r="S11" s="20" t="s">
        <v>80</v>
      </c>
      <c r="T11" s="21">
        <v>2</v>
      </c>
      <c r="U11" s="38"/>
      <c r="V11" s="38"/>
      <c r="W11" s="38"/>
      <c r="X11" s="38"/>
      <c r="Y11" s="38"/>
      <c r="Z11" s="38"/>
      <c r="AA11" s="38"/>
      <c r="AB11" s="38"/>
      <c r="AC11" s="56"/>
      <c r="AD11" s="8">
        <f>COUNTIF(C11:T11,"○")*3</f>
        <v>3</v>
      </c>
      <c r="AE11" s="8">
        <f>COUNTIF(C11:T11,"△")*1</f>
        <v>1</v>
      </c>
      <c r="AF11" s="8">
        <f>COUNTIF(C11:T11,"●")*0</f>
        <v>0</v>
      </c>
      <c r="AG11" s="7" t="str">
        <f>B8</f>
        <v>豊南</v>
      </c>
      <c r="AH11" s="7"/>
      <c r="AI11" s="4"/>
      <c r="AJ11" s="63"/>
    </row>
    <row r="12" spans="1:36" ht="20.100000000000001" customHeight="1" x14ac:dyDescent="0.25">
      <c r="A12" s="57">
        <v>3</v>
      </c>
      <c r="B12" s="60" t="str">
        <f>I3</f>
        <v>南が丘</v>
      </c>
      <c r="C12" s="33">
        <f>IF(AND($I$4=""),"",$I$4)</f>
        <v>43729</v>
      </c>
      <c r="D12" s="34"/>
      <c r="E12" s="35"/>
      <c r="F12" s="33">
        <f>IF(AND($I$8=""),"",$I$8)</f>
        <v>43659</v>
      </c>
      <c r="G12" s="34"/>
      <c r="H12" s="35"/>
      <c r="I12" s="39"/>
      <c r="J12" s="40"/>
      <c r="K12" s="41"/>
      <c r="L12" s="33">
        <v>43673</v>
      </c>
      <c r="M12" s="34"/>
      <c r="N12" s="35"/>
      <c r="O12" s="33">
        <v>43639</v>
      </c>
      <c r="P12" s="34"/>
      <c r="Q12" s="35"/>
      <c r="R12" s="33">
        <v>43625</v>
      </c>
      <c r="S12" s="34"/>
      <c r="T12" s="35"/>
      <c r="U12" s="36">
        <f>IF(AND($D15="",$G15="",$J15="",$M15="",$P15="",$S15=""),"",SUM((COUNTIF($C15:$T15,"○")),(COUNTIF($C15:$T15,"●")),(COUNTIF($C15:$T15,"△"))))</f>
        <v>5</v>
      </c>
      <c r="V12" s="36">
        <f>IF(AND($D15="",$G15="",$J15="",$M15="",$P15="",$S15=""),"",SUM($AD15:$AF15))</f>
        <v>0</v>
      </c>
      <c r="W12" s="36">
        <f>IF(AND($D15="",$G15="",$J15="",$J15="",$M15="",$P15="",$S15=""),"",COUNTIF(C15:T15,"○"))</f>
        <v>0</v>
      </c>
      <c r="X12" s="36">
        <f>IF(AND($D15="",$G15="",$J15="",$J15="",$M15="",$P15="",$S15=""),"",COUNTIF(C15:T15,"●"))</f>
        <v>5</v>
      </c>
      <c r="Y12" s="36">
        <f>IF(AND($D15="",$G15="",$J15="",$J15="",$M15="",$P15="",$S15=""),"",COUNTIF(C15:T15,"△"))</f>
        <v>0</v>
      </c>
      <c r="Z12" s="36">
        <f>IF(AND($C15="",$F15="",$I15="",$L15="",$O15="",$R15=""),"",SUM($C15,$F15,$I15,$L15,$O15,$R15))</f>
        <v>2</v>
      </c>
      <c r="AA12" s="36">
        <f>IF(AND($E15="",$H15="",$K15="",$N15="",$Q15="",$T15=""),"",SUM($E15,$H15,$K15,$N15,$Q15,$T15))</f>
        <v>29</v>
      </c>
      <c r="AB12" s="36">
        <f>IF(AND($Z12="",$AA12=""),"",($Z12-$AA12))</f>
        <v>-27</v>
      </c>
      <c r="AC12" s="54">
        <f>IF(AND($U12=""),"",RANK(AJ12,AJ$4:AJ$27))</f>
        <v>6</v>
      </c>
      <c r="AD12" s="6"/>
      <c r="AE12" s="6"/>
      <c r="AG12" s="4"/>
      <c r="AH12" s="4"/>
      <c r="AI12" s="4"/>
      <c r="AJ12" s="63">
        <f>IFERROR(V12+AB12*0.01,"")</f>
        <v>-0.27</v>
      </c>
    </row>
    <row r="13" spans="1:36" ht="20.100000000000001" customHeight="1" x14ac:dyDescent="0.25">
      <c r="A13" s="58"/>
      <c r="B13" s="61"/>
      <c r="C13" s="51">
        <f>IF(AND($I$5=""),"",$I$5)</f>
        <v>0.60069444444444442</v>
      </c>
      <c r="D13" s="52"/>
      <c r="E13" s="53"/>
      <c r="F13" s="51">
        <f>IF(AND($I$9=""),"",$I$9)</f>
        <v>0.64583333333333337</v>
      </c>
      <c r="G13" s="52"/>
      <c r="H13" s="53"/>
      <c r="I13" s="42"/>
      <c r="J13" s="43"/>
      <c r="K13" s="44"/>
      <c r="L13" s="51">
        <v>0.5</v>
      </c>
      <c r="M13" s="52"/>
      <c r="N13" s="53"/>
      <c r="O13" s="51">
        <v>0.6875</v>
      </c>
      <c r="P13" s="52"/>
      <c r="Q13" s="53"/>
      <c r="R13" s="51">
        <v>0.64583333333333337</v>
      </c>
      <c r="S13" s="52"/>
      <c r="T13" s="53"/>
      <c r="U13" s="37"/>
      <c r="V13" s="37"/>
      <c r="W13" s="37"/>
      <c r="X13" s="37"/>
      <c r="Y13" s="37"/>
      <c r="Z13" s="37"/>
      <c r="AA13" s="37"/>
      <c r="AB13" s="37"/>
      <c r="AC13" s="55"/>
      <c r="AD13" s="6"/>
      <c r="AE13" s="6"/>
      <c r="AG13" s="4"/>
      <c r="AH13" s="4"/>
      <c r="AI13" s="4"/>
      <c r="AJ13" s="63"/>
    </row>
    <row r="14" spans="1:36" ht="20.100000000000001" customHeight="1" x14ac:dyDescent="0.25">
      <c r="A14" s="58"/>
      <c r="B14" s="61"/>
      <c r="C14" s="48" t="str">
        <f>IF(AND($I$6=""),"",$I$6)</f>
        <v>開一小</v>
      </c>
      <c r="D14" s="49"/>
      <c r="E14" s="50"/>
      <c r="F14" s="48" t="str">
        <f>IF(AND($I$10=""),"",$I$10)</f>
        <v>開一小</v>
      </c>
      <c r="G14" s="49"/>
      <c r="H14" s="50"/>
      <c r="I14" s="42"/>
      <c r="J14" s="43"/>
      <c r="K14" s="44"/>
      <c r="L14" s="51" t="s">
        <v>60</v>
      </c>
      <c r="M14" s="52"/>
      <c r="N14" s="53"/>
      <c r="O14" s="48" t="s">
        <v>38</v>
      </c>
      <c r="P14" s="49"/>
      <c r="Q14" s="50"/>
      <c r="R14" s="48" t="s">
        <v>29</v>
      </c>
      <c r="S14" s="49"/>
      <c r="T14" s="50"/>
      <c r="U14" s="37"/>
      <c r="V14" s="37"/>
      <c r="W14" s="37"/>
      <c r="X14" s="37"/>
      <c r="Y14" s="37"/>
      <c r="Z14" s="37"/>
      <c r="AA14" s="37"/>
      <c r="AB14" s="37"/>
      <c r="AC14" s="55"/>
      <c r="AD14" s="6"/>
      <c r="AE14" s="6"/>
      <c r="AG14" s="4"/>
      <c r="AH14" s="4"/>
      <c r="AI14" s="4"/>
      <c r="AJ14" s="63"/>
    </row>
    <row r="15" spans="1:36" ht="24" customHeight="1" x14ac:dyDescent="0.25">
      <c r="A15" s="59"/>
      <c r="B15" s="62"/>
      <c r="C15" s="19">
        <f>IF(AND(K$7=""),"",K$7)</f>
        <v>0</v>
      </c>
      <c r="D15" s="20" t="str">
        <f>IF(AND($C15="",$E15=""),"",IF($C15&gt;$E15,"○",IF($C15=$E15,"△",IF($C15&lt;$E15,"●"))))</f>
        <v>●</v>
      </c>
      <c r="E15" s="21">
        <f>IF(AND(I$7=""),"",I$7)</f>
        <v>1</v>
      </c>
      <c r="F15" s="19">
        <f>IF(AND(K$11=""),"",K$11)</f>
        <v>2</v>
      </c>
      <c r="G15" s="20" t="str">
        <f>IF(AND($F15="",$H15=""),"",IF($F15&gt;$H15,"○",IF($F15=$H15,"△",IF($F15&lt;$H15,"●"))))</f>
        <v>●</v>
      </c>
      <c r="H15" s="21">
        <f>IF(AND(I$11=""),"",I$11)</f>
        <v>4</v>
      </c>
      <c r="I15" s="45"/>
      <c r="J15" s="46"/>
      <c r="K15" s="47"/>
      <c r="L15" s="19">
        <v>0</v>
      </c>
      <c r="M15" s="20" t="s">
        <v>28</v>
      </c>
      <c r="N15" s="21">
        <v>7</v>
      </c>
      <c r="O15" s="19">
        <v>0</v>
      </c>
      <c r="P15" s="20" t="s">
        <v>28</v>
      </c>
      <c r="Q15" s="21">
        <v>13</v>
      </c>
      <c r="R15" s="19">
        <v>0</v>
      </c>
      <c r="S15" s="20" t="s">
        <v>28</v>
      </c>
      <c r="T15" s="21">
        <v>4</v>
      </c>
      <c r="U15" s="38"/>
      <c r="V15" s="38"/>
      <c r="W15" s="38"/>
      <c r="X15" s="38"/>
      <c r="Y15" s="38"/>
      <c r="Z15" s="38"/>
      <c r="AA15" s="38"/>
      <c r="AB15" s="38"/>
      <c r="AC15" s="56"/>
      <c r="AD15" s="8">
        <f>COUNTIF(C15:T15,"○")*3</f>
        <v>0</v>
      </c>
      <c r="AE15" s="8">
        <f>COUNTIF(C15:T15,"△")*1</f>
        <v>0</v>
      </c>
      <c r="AF15" s="8">
        <f>COUNTIF(C15:T15,"●")*0</f>
        <v>0</v>
      </c>
      <c r="AG15" s="7" t="str">
        <f>B12</f>
        <v>南が丘</v>
      </c>
      <c r="AH15" s="7"/>
      <c r="AI15" s="4"/>
      <c r="AJ15" s="63"/>
    </row>
    <row r="16" spans="1:36" ht="20.100000000000001" customHeight="1" x14ac:dyDescent="0.25">
      <c r="A16" s="57">
        <v>4</v>
      </c>
      <c r="B16" s="60" t="str">
        <f>L3</f>
        <v>キッド</v>
      </c>
      <c r="C16" s="33">
        <f>IF(AND($L$4=""),"",$L$4)</f>
        <v>43639</v>
      </c>
      <c r="D16" s="34"/>
      <c r="E16" s="35"/>
      <c r="F16" s="33">
        <f>IF(AND($L$8=""),"",$L$8)</f>
        <v>43646</v>
      </c>
      <c r="G16" s="34"/>
      <c r="H16" s="35"/>
      <c r="I16" s="33">
        <f>IF(AND($L$12=""),"",$L$12)</f>
        <v>43673</v>
      </c>
      <c r="J16" s="34"/>
      <c r="K16" s="35"/>
      <c r="L16" s="39"/>
      <c r="M16" s="40"/>
      <c r="N16" s="41"/>
      <c r="O16" s="33">
        <v>43773</v>
      </c>
      <c r="P16" s="34"/>
      <c r="Q16" s="35"/>
      <c r="R16" s="33">
        <v>43729</v>
      </c>
      <c r="S16" s="34"/>
      <c r="T16" s="35"/>
      <c r="U16" s="36">
        <f>IF(AND($D19="",$G19="",$J19="",$M19="",$P19="",$S19=""),"",SUM((COUNTIF($C19:$T19,"○")),(COUNTIF($C19:$T19,"●")),(COUNTIF($C19:$T19,"△"))))</f>
        <v>5</v>
      </c>
      <c r="V16" s="36">
        <f>IF(AND($D19="",$G19="",$J19="",$M19="",$P19="",$S19=""),"",SUM($AD19:$AF19))</f>
        <v>9</v>
      </c>
      <c r="W16" s="36">
        <f>IF(AND($D19="",$G19="",$J19="",$J19="",$M19="",$P19="",$S19=""),"",COUNTIF(C19:T19,"○"))</f>
        <v>3</v>
      </c>
      <c r="X16" s="36">
        <f>IF(AND($D19="",$G19="",$J19="",$J19="",$M19="",$P19="",$S19=""),"",COUNTIF(C19:T19,"●"))</f>
        <v>2</v>
      </c>
      <c r="Y16" s="36">
        <f>IF(AND($D19="",$G19="",$J19="",$J19="",$M19="",$P19="",$S19=""),"",COUNTIF(C19:T19,"△"))</f>
        <v>0</v>
      </c>
      <c r="Z16" s="36">
        <f>IF(AND($C19="",$F19="",$I19="",$L19="",$O19="",$R19=""),"",SUM($C19,$F19,$I19,$L19,$O19,$R19))</f>
        <v>17</v>
      </c>
      <c r="AA16" s="36">
        <f>IF(AND($E19="",$H19="",$K19="",$N19="",$Q19="",$T19=""),"",SUM($E19,$H19,$K19,$N19,$Q19,$T19))</f>
        <v>11</v>
      </c>
      <c r="AB16" s="36">
        <f>IF(AND($Z16="",$AA16=""),"",($Z16-$AA16))</f>
        <v>6</v>
      </c>
      <c r="AC16" s="54">
        <f t="shared" ref="AC16" si="2">IF(AND($U16=""),"",RANK(AJ16,AJ$4:AJ$27))</f>
        <v>3</v>
      </c>
      <c r="AD16" s="6"/>
      <c r="AE16" s="6"/>
      <c r="AG16" s="4"/>
      <c r="AH16" s="4"/>
      <c r="AI16" s="4"/>
      <c r="AJ16" s="63">
        <f>IFERROR(V16+AB16*0.01,"")</f>
        <v>9.06</v>
      </c>
    </row>
    <row r="17" spans="1:36" ht="20.100000000000001" customHeight="1" x14ac:dyDescent="0.25">
      <c r="A17" s="58"/>
      <c r="B17" s="61"/>
      <c r="C17" s="51">
        <f>IF(AND($L$5=""),"",$L$5)</f>
        <v>0.65277777777777779</v>
      </c>
      <c r="D17" s="52"/>
      <c r="E17" s="53"/>
      <c r="F17" s="51">
        <f>IF(AND($L$9=""),"",$L$9)</f>
        <v>0.65277777777777779</v>
      </c>
      <c r="G17" s="52"/>
      <c r="H17" s="53"/>
      <c r="I17" s="51">
        <f>IF(AND($L$13=""),"",$L$13)</f>
        <v>0.5</v>
      </c>
      <c r="J17" s="52"/>
      <c r="K17" s="53"/>
      <c r="L17" s="42"/>
      <c r="M17" s="43"/>
      <c r="N17" s="44"/>
      <c r="O17" s="51">
        <v>0.38541666666666669</v>
      </c>
      <c r="P17" s="52"/>
      <c r="Q17" s="53"/>
      <c r="R17" s="51">
        <v>0.56944444444444442</v>
      </c>
      <c r="S17" s="52"/>
      <c r="T17" s="53"/>
      <c r="U17" s="37"/>
      <c r="V17" s="37"/>
      <c r="W17" s="37"/>
      <c r="X17" s="37"/>
      <c r="Y17" s="37"/>
      <c r="Z17" s="37"/>
      <c r="AA17" s="37"/>
      <c r="AB17" s="37"/>
      <c r="AC17" s="55"/>
      <c r="AD17" s="6"/>
      <c r="AE17" s="6"/>
      <c r="AG17" s="4"/>
      <c r="AH17" s="4"/>
      <c r="AI17" s="4"/>
      <c r="AJ17" s="63"/>
    </row>
    <row r="18" spans="1:36" ht="20.100000000000001" customHeight="1" x14ac:dyDescent="0.25">
      <c r="A18" s="58"/>
      <c r="B18" s="61"/>
      <c r="C18" s="48" t="str">
        <f>IF(AND($L$6=""),"",$L$6)</f>
        <v>発達支援ｾﾝﾀｰ</v>
      </c>
      <c r="D18" s="49"/>
      <c r="E18" s="50"/>
      <c r="F18" s="48" t="str">
        <f>IF(AND($L$10=""),"",$L$10)</f>
        <v>発達支援ｾﾝﾀｰ</v>
      </c>
      <c r="G18" s="49"/>
      <c r="H18" s="50"/>
      <c r="I18" s="48" t="str">
        <f>IF(AND($L$14=""),"",$L$14)</f>
        <v>夏の雲小</v>
      </c>
      <c r="J18" s="49"/>
      <c r="K18" s="50"/>
      <c r="L18" s="42"/>
      <c r="M18" s="43"/>
      <c r="N18" s="44"/>
      <c r="O18" s="48" t="s">
        <v>81</v>
      </c>
      <c r="P18" s="49"/>
      <c r="Q18" s="50"/>
      <c r="R18" s="48" t="s">
        <v>29</v>
      </c>
      <c r="S18" s="49"/>
      <c r="T18" s="50"/>
      <c r="U18" s="37"/>
      <c r="V18" s="37"/>
      <c r="W18" s="37"/>
      <c r="X18" s="37"/>
      <c r="Y18" s="37"/>
      <c r="Z18" s="37"/>
      <c r="AA18" s="37"/>
      <c r="AB18" s="37"/>
      <c r="AC18" s="55"/>
      <c r="AD18" s="6"/>
      <c r="AE18" s="6"/>
      <c r="AG18" s="4"/>
      <c r="AH18" s="4"/>
      <c r="AI18" s="4"/>
      <c r="AJ18" s="63"/>
    </row>
    <row r="19" spans="1:36" ht="24" customHeight="1" x14ac:dyDescent="0.25">
      <c r="A19" s="59"/>
      <c r="B19" s="62"/>
      <c r="C19" s="19">
        <f>IF(AND(N$7=""),"",N$7)</f>
        <v>2</v>
      </c>
      <c r="D19" s="20" t="str">
        <f>IF(AND($C19="",$E19=""),"",IF($C19&gt;$E19,"○",IF($C19=$E19,"△",IF($C19&lt;$E19,"●"))))</f>
        <v>●</v>
      </c>
      <c r="E19" s="21">
        <f>IF(AND(L$7=""),"",L$7)</f>
        <v>3</v>
      </c>
      <c r="F19" s="19">
        <f>IF(AND(N$11=""),"",N$11)</f>
        <v>6</v>
      </c>
      <c r="G19" s="20" t="str">
        <f>IF(AND($F19="",$H19=""),"",IF($F19&gt;$H19,"○",IF($F19=$H19,"△",IF($F19&lt;$H19,"●"))))</f>
        <v>○</v>
      </c>
      <c r="H19" s="21">
        <f>IF(AND(L$11=""),"",L$11)</f>
        <v>0</v>
      </c>
      <c r="I19" s="19">
        <f>IF(AND(N$15=""),"",N$15)</f>
        <v>7</v>
      </c>
      <c r="J19" s="20" t="str">
        <f>IF(AND($I19="",$K19=""),"",IF($I19&gt;$K19,"○",IF($I19=$K19,"△",IF($I19&lt;$K19,"●"))))</f>
        <v>○</v>
      </c>
      <c r="K19" s="21">
        <f>IF(AND(L$15=""),"",L$15)</f>
        <v>0</v>
      </c>
      <c r="L19" s="45"/>
      <c r="M19" s="46"/>
      <c r="N19" s="47"/>
      <c r="O19" s="19">
        <v>0</v>
      </c>
      <c r="P19" s="20" t="s">
        <v>28</v>
      </c>
      <c r="Q19" s="21">
        <v>7</v>
      </c>
      <c r="R19" s="19">
        <v>2</v>
      </c>
      <c r="S19" s="20" t="s">
        <v>50</v>
      </c>
      <c r="T19" s="21">
        <v>1</v>
      </c>
      <c r="U19" s="38"/>
      <c r="V19" s="38"/>
      <c r="W19" s="38"/>
      <c r="X19" s="38"/>
      <c r="Y19" s="38"/>
      <c r="Z19" s="38"/>
      <c r="AA19" s="38"/>
      <c r="AB19" s="38"/>
      <c r="AC19" s="56"/>
      <c r="AD19" s="8">
        <f>COUNTIF(C19:T19,"○")*3</f>
        <v>9</v>
      </c>
      <c r="AE19" s="8">
        <f>COUNTIF(C19:T19,"△")*1</f>
        <v>0</v>
      </c>
      <c r="AF19" s="8">
        <f>COUNTIF(C19:T19,"●")*0</f>
        <v>0</v>
      </c>
      <c r="AG19" s="7" t="str">
        <f>B16</f>
        <v>キッド</v>
      </c>
      <c r="AH19" s="7"/>
      <c r="AI19" s="4"/>
      <c r="AJ19" s="63"/>
    </row>
    <row r="20" spans="1:36" ht="20.100000000000001" customHeight="1" x14ac:dyDescent="0.25">
      <c r="A20" s="57">
        <v>5</v>
      </c>
      <c r="B20" s="60" t="str">
        <f>O3</f>
        <v>開一</v>
      </c>
      <c r="C20" s="33">
        <f>IF(AND($O$4=""),"",$O$4)</f>
        <v>43625</v>
      </c>
      <c r="D20" s="34"/>
      <c r="E20" s="35"/>
      <c r="F20" s="33">
        <f>IF(AND($O$8=""),"",$O$8)</f>
        <v>43729</v>
      </c>
      <c r="G20" s="34"/>
      <c r="H20" s="35"/>
      <c r="I20" s="33">
        <f>IF(AND($O$12=""),"",$O$12)</f>
        <v>43639</v>
      </c>
      <c r="J20" s="34"/>
      <c r="K20" s="35"/>
      <c r="L20" s="33">
        <f>IF(AND($O$16=""),"",$O$16)</f>
        <v>43773</v>
      </c>
      <c r="M20" s="34"/>
      <c r="N20" s="35"/>
      <c r="O20" s="39"/>
      <c r="P20" s="40"/>
      <c r="Q20" s="41"/>
      <c r="R20" s="33">
        <v>43659</v>
      </c>
      <c r="S20" s="34"/>
      <c r="T20" s="35"/>
      <c r="U20" s="36">
        <f>IF(AND($D23="",$G23="",$J23="",$M23="",$P23="",$S23=""),"",SUM((COUNTIF($C23:$T23,"○")),(COUNTIF($C23:$T23,"●")),(COUNTIF($C23:$T23,"△"))))</f>
        <v>5</v>
      </c>
      <c r="V20" s="36">
        <f>IF(AND($D23="",$G23="",$J23="",$M23="",$P23="",$S23=""),"",SUM($AD23:$AF23))</f>
        <v>15</v>
      </c>
      <c r="W20" s="36">
        <f>IF(AND($D23="",$G23="",$J23="",$J23="",$M23="",$P23="",$S23=""),"",COUNTIF(C23:T23,"○"))</f>
        <v>5</v>
      </c>
      <c r="X20" s="36">
        <f>IF(AND($D23="",$G23="",$J23="",$J23="",$M23="",$P23="",$S23=""),"",COUNTIF(C23:T23,"●"))</f>
        <v>0</v>
      </c>
      <c r="Y20" s="36">
        <f>IF(AND($D23="",$G23="",$J23="",$J23="",$M23="",$P23="",$S23=""),"",COUNTIF(C23:T23,"△"))</f>
        <v>0</v>
      </c>
      <c r="Z20" s="36">
        <f>IF(AND($C23="",$F23="",$I23="",$L23="",$O23="",$R23=""),"",SUM($C23,$F23,$I23,$L23,$O23,$R23))</f>
        <v>47</v>
      </c>
      <c r="AA20" s="36">
        <f>IF(AND($E23="",$H23="",$K23="",$N23="",$Q23="",$T23=""),"",SUM($E23,$H23,$K23,$N23,$Q23,$T23))</f>
        <v>0</v>
      </c>
      <c r="AB20" s="36">
        <f>IF(AND($Z20="",$AA20=""),"",($Z20-$AA20))</f>
        <v>47</v>
      </c>
      <c r="AC20" s="54">
        <f>IF(AND($U20=""),"",RANK(AJ20,AJ$4:AJ$27))</f>
        <v>1</v>
      </c>
      <c r="AD20" s="6"/>
      <c r="AE20" s="6"/>
      <c r="AG20" s="4"/>
      <c r="AH20" s="4"/>
      <c r="AI20" s="4"/>
      <c r="AJ20" s="63">
        <f>IFERROR(V20+AB20*0.01,"")</f>
        <v>15.47</v>
      </c>
    </row>
    <row r="21" spans="1:36" ht="20.100000000000001" customHeight="1" x14ac:dyDescent="0.25">
      <c r="A21" s="58"/>
      <c r="B21" s="61"/>
      <c r="C21" s="51">
        <f>IF(AND($O$5=""),"",$O$5)</f>
        <v>0.67708333333333337</v>
      </c>
      <c r="D21" s="52"/>
      <c r="E21" s="53"/>
      <c r="F21" s="51">
        <f>IF(AND($O$9=""),"",$O$9)</f>
        <v>0.67361111111111116</v>
      </c>
      <c r="G21" s="52"/>
      <c r="H21" s="53"/>
      <c r="I21" s="51">
        <f>IF(AND($O$13=""),"",$O$13)</f>
        <v>0.6875</v>
      </c>
      <c r="J21" s="52"/>
      <c r="K21" s="53"/>
      <c r="L21" s="51">
        <f>IF(AND($O$17=""),"",$O$17)</f>
        <v>0.38541666666666669</v>
      </c>
      <c r="M21" s="52"/>
      <c r="N21" s="53"/>
      <c r="O21" s="42"/>
      <c r="P21" s="43"/>
      <c r="Q21" s="44"/>
      <c r="R21" s="51">
        <v>0.67708333333333337</v>
      </c>
      <c r="S21" s="52"/>
      <c r="T21" s="53"/>
      <c r="U21" s="37"/>
      <c r="V21" s="37"/>
      <c r="W21" s="37"/>
      <c r="X21" s="37"/>
      <c r="Y21" s="37"/>
      <c r="Z21" s="37"/>
      <c r="AA21" s="37"/>
      <c r="AB21" s="37"/>
      <c r="AC21" s="55"/>
      <c r="AD21" s="6"/>
      <c r="AE21" s="6"/>
      <c r="AG21" s="4"/>
      <c r="AH21" s="4"/>
      <c r="AI21" s="4"/>
      <c r="AJ21" s="63"/>
    </row>
    <row r="22" spans="1:36" ht="20.100000000000001" customHeight="1" x14ac:dyDescent="0.25">
      <c r="A22" s="58"/>
      <c r="B22" s="61"/>
      <c r="C22" s="48" t="str">
        <f>IF(AND($O$6=""),"",$O$6)</f>
        <v>開一小</v>
      </c>
      <c r="D22" s="49"/>
      <c r="E22" s="50"/>
      <c r="F22" s="48" t="str">
        <f>IF(AND($O$10=""),"",$O$10)</f>
        <v>開一小</v>
      </c>
      <c r="G22" s="49"/>
      <c r="H22" s="50"/>
      <c r="I22" s="48" t="str">
        <f>IF(AND($O$14=""),"",$O$14)</f>
        <v>発達支援ｾﾝﾀｰ</v>
      </c>
      <c r="J22" s="49"/>
      <c r="K22" s="50"/>
      <c r="L22" s="48" t="str">
        <f>IF(AND($O$18=""),"",$O$18)</f>
        <v>豊玉南小</v>
      </c>
      <c r="M22" s="49"/>
      <c r="N22" s="50"/>
      <c r="O22" s="42"/>
      <c r="P22" s="43"/>
      <c r="Q22" s="44"/>
      <c r="R22" s="48" t="s">
        <v>29</v>
      </c>
      <c r="S22" s="49"/>
      <c r="T22" s="50"/>
      <c r="U22" s="37"/>
      <c r="V22" s="37"/>
      <c r="W22" s="37"/>
      <c r="X22" s="37"/>
      <c r="Y22" s="37"/>
      <c r="Z22" s="37"/>
      <c r="AA22" s="37"/>
      <c r="AB22" s="37"/>
      <c r="AC22" s="55"/>
      <c r="AD22" s="6"/>
      <c r="AE22" s="6"/>
      <c r="AG22" s="4"/>
      <c r="AH22" s="4"/>
      <c r="AI22" s="4"/>
      <c r="AJ22" s="63"/>
    </row>
    <row r="23" spans="1:36" ht="24" customHeight="1" x14ac:dyDescent="0.25">
      <c r="A23" s="59"/>
      <c r="B23" s="62"/>
      <c r="C23" s="19">
        <f>IF(AND($Q$7=""),"",$Q$7)</f>
        <v>8</v>
      </c>
      <c r="D23" s="20" t="str">
        <f>IF(AND($C23="",$E23=""),"",IF($C23&gt;$E23,"○",IF($C23=$E23,"△",IF($C23&lt;$E23,"●"))))</f>
        <v>○</v>
      </c>
      <c r="E23" s="21">
        <f>IF(AND($O$7=""),"",$O$7)</f>
        <v>0</v>
      </c>
      <c r="F23" s="19">
        <f>IF(AND(Q$11=""),"",Q$11)</f>
        <v>10</v>
      </c>
      <c r="G23" s="20" t="str">
        <f>IF(AND($F23="",$H23=""),"",IF($F23&gt;$H23,"○",IF($F23=$H23,"△",IF($F23&lt;$H23,"●"))))</f>
        <v>○</v>
      </c>
      <c r="H23" s="21">
        <f>IF(AND(O$11=""),"",O$11)</f>
        <v>0</v>
      </c>
      <c r="I23" s="19">
        <f>IF(AND($Q$15=""),"",$Q$15)</f>
        <v>13</v>
      </c>
      <c r="J23" s="20" t="str">
        <f>IF(AND($I23="",$K23=""),"",IF($I23&gt;$K23,"○",IF($I23=$K23,"△",IF($I23&lt;$K23,"●"))))</f>
        <v>○</v>
      </c>
      <c r="K23" s="21">
        <f>IF(AND($O$15=""),"",$O$15)</f>
        <v>0</v>
      </c>
      <c r="L23" s="19">
        <f>IF(AND($Q$19=""),"",$Q$19)</f>
        <v>7</v>
      </c>
      <c r="M23" s="20" t="str">
        <f>IF(AND($L23="",$N23=""),"",IF($L23&gt;$N23,"○",IF($L23=$N23,"△",IF($L23&lt;$N23,"●"))))</f>
        <v>○</v>
      </c>
      <c r="N23" s="21">
        <f>IF(AND($O$19=""),"",$O$19)</f>
        <v>0</v>
      </c>
      <c r="O23" s="45"/>
      <c r="P23" s="46"/>
      <c r="Q23" s="47"/>
      <c r="R23" s="19">
        <v>9</v>
      </c>
      <c r="S23" s="20" t="s">
        <v>50</v>
      </c>
      <c r="T23" s="21">
        <v>0</v>
      </c>
      <c r="U23" s="38"/>
      <c r="V23" s="38"/>
      <c r="W23" s="38"/>
      <c r="X23" s="38"/>
      <c r="Y23" s="38"/>
      <c r="Z23" s="38"/>
      <c r="AA23" s="38"/>
      <c r="AB23" s="38"/>
      <c r="AC23" s="56"/>
      <c r="AD23" s="8">
        <f>COUNTIF(C23:T23,"○")*3</f>
        <v>15</v>
      </c>
      <c r="AE23" s="8">
        <f>COUNTIF(C23:T23,"△")*1</f>
        <v>0</v>
      </c>
      <c r="AF23" s="8">
        <f>COUNTIF(C23:T23,"●")*0</f>
        <v>0</v>
      </c>
      <c r="AG23" s="7" t="str">
        <f>B20</f>
        <v>開一</v>
      </c>
      <c r="AH23" s="7"/>
      <c r="AI23" s="4"/>
      <c r="AJ23" s="63"/>
    </row>
    <row r="24" spans="1:36" ht="20.100000000000001" customHeight="1" x14ac:dyDescent="0.25">
      <c r="A24" s="57">
        <v>6</v>
      </c>
      <c r="B24" s="60" t="str">
        <f>R3</f>
        <v>貫井</v>
      </c>
      <c r="C24" s="33">
        <f>IF(AND($R$4=""),"",$R$4)</f>
        <v>43646</v>
      </c>
      <c r="D24" s="34"/>
      <c r="E24" s="35"/>
      <c r="F24" s="33">
        <f>IF(AND($R$8=""),"",$R$8)</f>
        <v>43729</v>
      </c>
      <c r="G24" s="34"/>
      <c r="H24" s="35"/>
      <c r="I24" s="33">
        <f>IF(AND($R$12=""),"",$R$12)</f>
        <v>43625</v>
      </c>
      <c r="J24" s="34"/>
      <c r="K24" s="35"/>
      <c r="L24" s="33">
        <f>IF(AND($R$16=""),"",$R$16)</f>
        <v>43729</v>
      </c>
      <c r="M24" s="34"/>
      <c r="N24" s="35"/>
      <c r="O24" s="33">
        <f>IF(AND($R$20=""),"",$R$20)</f>
        <v>43659</v>
      </c>
      <c r="P24" s="34"/>
      <c r="Q24" s="35"/>
      <c r="R24" s="39"/>
      <c r="S24" s="40"/>
      <c r="T24" s="41"/>
      <c r="U24" s="36">
        <f>IF(AND($D27="",$G27="",$J27="",$M27="",$P27="",$S27=""),"",SUM((COUNTIF($C27:$T27,"○")),(COUNTIF($C27:$T27,"●")),(COUNTIF($C27:$T27,"△"))))</f>
        <v>5</v>
      </c>
      <c r="V24" s="36">
        <f>IF(AND($D27="",$G27="",$J27="",$M27="",$P27="",$S27=""),"",SUM($AD27:$AF27))</f>
        <v>4</v>
      </c>
      <c r="W24" s="36">
        <f>IF(AND($D27="",$G27="",$J27="",$J27="",$M27="",$P27="",$S27=""),"",COUNTIF(C27:T27,"○"))</f>
        <v>1</v>
      </c>
      <c r="X24" s="36">
        <f>IF(AND($D27="",$G27="",$J27="",$J27="",$M27="",$P27="",$S27=""),"",COUNTIF(C27:T27,"●"))</f>
        <v>3</v>
      </c>
      <c r="Y24" s="36">
        <f>IF(AND($D27="",$G27="",$J27="",$J27="",$M27="",$P27="",$S27=""),"",COUNTIF(C27:T27,"△"))</f>
        <v>1</v>
      </c>
      <c r="Z24" s="36">
        <f>IF(AND($C27="",$F27="",$I27="",$L27="",$O27="",$R27=""),"",SUM($C27,$F27,$I27,$L27,$O27,$R27))</f>
        <v>9</v>
      </c>
      <c r="AA24" s="36">
        <f>IF(AND($E27="",$H27="",$K27="",$N27="",$Q27="",$T27=""),"",SUM($E27,$H27,$K27,$N27,$Q27,$T27))</f>
        <v>17</v>
      </c>
      <c r="AB24" s="36">
        <f>IF(AND($Z24="",$AA24=""),"",($Z24-$AA24))</f>
        <v>-8</v>
      </c>
      <c r="AC24" s="54">
        <f>IF(AND($U24=""),"",RANK(AJ24,AJ$4:AJ$27))</f>
        <v>4</v>
      </c>
      <c r="AD24" s="6"/>
      <c r="AE24" s="6"/>
      <c r="AG24" s="4"/>
      <c r="AH24" s="4"/>
      <c r="AI24" s="4"/>
      <c r="AJ24" s="63">
        <f>IFERROR(V24+AB24*0.01,"")</f>
        <v>3.92</v>
      </c>
    </row>
    <row r="25" spans="1:36" ht="20.100000000000001" customHeight="1" x14ac:dyDescent="0.25">
      <c r="A25" s="58"/>
      <c r="B25" s="61"/>
      <c r="C25" s="51">
        <f>IF(AND($R$5=""),"",$R$5)</f>
        <v>0.6875</v>
      </c>
      <c r="D25" s="52"/>
      <c r="E25" s="53"/>
      <c r="F25" s="51">
        <f>IF(AND($R$9=""),"",$R$9)</f>
        <v>0.63194444444444442</v>
      </c>
      <c r="G25" s="52"/>
      <c r="H25" s="53"/>
      <c r="I25" s="51">
        <f>IF(AND($R$13=""),"",$R$13)</f>
        <v>0.64583333333333337</v>
      </c>
      <c r="J25" s="52"/>
      <c r="K25" s="53"/>
      <c r="L25" s="51">
        <f>IF(AND($R$17=""),"",$R$17)</f>
        <v>0.56944444444444442</v>
      </c>
      <c r="M25" s="52"/>
      <c r="N25" s="53"/>
      <c r="O25" s="51">
        <f>IF(AND($R$21=""),"",$R$21)</f>
        <v>0.67708333333333337</v>
      </c>
      <c r="P25" s="52"/>
      <c r="Q25" s="53"/>
      <c r="R25" s="42"/>
      <c r="S25" s="43"/>
      <c r="T25" s="44"/>
      <c r="U25" s="37"/>
      <c r="V25" s="37"/>
      <c r="W25" s="37"/>
      <c r="X25" s="37"/>
      <c r="Y25" s="37"/>
      <c r="Z25" s="37"/>
      <c r="AA25" s="37"/>
      <c r="AB25" s="37"/>
      <c r="AC25" s="55"/>
      <c r="AD25" s="6"/>
      <c r="AE25" s="6"/>
      <c r="AG25" s="4"/>
      <c r="AH25" s="4"/>
      <c r="AI25" s="4"/>
      <c r="AJ25" s="63"/>
    </row>
    <row r="26" spans="1:36" ht="20.100000000000001" customHeight="1" x14ac:dyDescent="0.25">
      <c r="A26" s="58"/>
      <c r="B26" s="61"/>
      <c r="C26" s="48" t="str">
        <f>IF(AND($R$6=""),"",$R$6)</f>
        <v>発達支援ｾﾝﾀｰ</v>
      </c>
      <c r="D26" s="49"/>
      <c r="E26" s="50"/>
      <c r="F26" s="48" t="str">
        <f>IF(AND($R$10=""),"",$R$10)</f>
        <v>開一小</v>
      </c>
      <c r="G26" s="49"/>
      <c r="H26" s="50"/>
      <c r="I26" s="48" t="str">
        <f>IF(AND($R$14=""),"",$R$14)</f>
        <v>開一小</v>
      </c>
      <c r="J26" s="49"/>
      <c r="K26" s="50"/>
      <c r="L26" s="48" t="str">
        <f>IF(AND($R$18=""),"",$R$18)</f>
        <v>開一小</v>
      </c>
      <c r="M26" s="49"/>
      <c r="N26" s="50"/>
      <c r="O26" s="48" t="str">
        <f>IF(AND($R$22=""),"",$R$22)</f>
        <v>開一小</v>
      </c>
      <c r="P26" s="49"/>
      <c r="Q26" s="50"/>
      <c r="R26" s="42"/>
      <c r="S26" s="43"/>
      <c r="T26" s="44"/>
      <c r="U26" s="37"/>
      <c r="V26" s="37"/>
      <c r="W26" s="37"/>
      <c r="X26" s="37"/>
      <c r="Y26" s="37"/>
      <c r="Z26" s="37"/>
      <c r="AA26" s="37"/>
      <c r="AB26" s="37"/>
      <c r="AC26" s="55"/>
      <c r="AD26" s="6"/>
      <c r="AE26" s="6"/>
      <c r="AG26" s="4"/>
      <c r="AH26" s="4"/>
      <c r="AI26" s="4"/>
      <c r="AJ26" s="63"/>
    </row>
    <row r="27" spans="1:36" ht="24" customHeight="1" x14ac:dyDescent="0.25">
      <c r="A27" s="59"/>
      <c r="B27" s="62"/>
      <c r="C27" s="19">
        <f>IF(AND($T$7=""),"",$T$7)</f>
        <v>2</v>
      </c>
      <c r="D27" s="20" t="str">
        <f>IF(AND($C27="",$E27=""),"",IF($C27&gt;$E27,"○",IF($C27=$E27,"△",IF($C27&lt;$E27,"●"))))</f>
        <v>●</v>
      </c>
      <c r="E27" s="21">
        <f>IF(AND($R$7=""),"",$R$7)</f>
        <v>4</v>
      </c>
      <c r="F27" s="19">
        <f>IF(AND(T$11=""),"",T$11)</f>
        <v>2</v>
      </c>
      <c r="G27" s="20" t="str">
        <f>IF(AND($F27="",$H27=""),"",IF($F27&gt;$H27,"○",IF($F27=$H27,"△",IF($F27&lt;$H27,"●"))))</f>
        <v>△</v>
      </c>
      <c r="H27" s="21">
        <f>IF(AND(R$11=""),"",R$11)</f>
        <v>2</v>
      </c>
      <c r="I27" s="19">
        <f>IF(AND($T$15=""),"",$T$15)</f>
        <v>4</v>
      </c>
      <c r="J27" s="20" t="str">
        <f>IF(AND($I27="",$K27=""),"",IF($I27&gt;$K27,"○",IF($I27=$K27,"△",IF($I27&lt;$K27,"●"))))</f>
        <v>○</v>
      </c>
      <c r="K27" s="21">
        <f>IF(AND($R$15=""),"",$R$15)</f>
        <v>0</v>
      </c>
      <c r="L27" s="19">
        <f>IF(AND($T$19=""),"",$T$19)</f>
        <v>1</v>
      </c>
      <c r="M27" s="20" t="str">
        <f>IF(AND($L27="",$N27=""),"",IF($L27&gt;$N27,"○",IF($L27=$N27,"△",IF($L27&lt;$N27,"●"))))</f>
        <v>●</v>
      </c>
      <c r="N27" s="21">
        <f>IF(AND($R$19=""),"",$R$19)</f>
        <v>2</v>
      </c>
      <c r="O27" s="19">
        <f>IF(AND($T$23=""),"",$T$23)</f>
        <v>0</v>
      </c>
      <c r="P27" s="20" t="str">
        <f>IF(AND($O27="",$Q27=""),"",IF($O27&gt;$Q27,"○",IF($O27=$Q27,"△",IF($O27&lt;$Q27,"●"))))</f>
        <v>●</v>
      </c>
      <c r="Q27" s="21">
        <f>IF(AND($R$23=""),"",$R$23)</f>
        <v>9</v>
      </c>
      <c r="R27" s="45"/>
      <c r="S27" s="46"/>
      <c r="T27" s="47"/>
      <c r="U27" s="38"/>
      <c r="V27" s="38"/>
      <c r="W27" s="38"/>
      <c r="X27" s="38"/>
      <c r="Y27" s="38"/>
      <c r="Z27" s="38"/>
      <c r="AA27" s="38"/>
      <c r="AB27" s="38"/>
      <c r="AC27" s="56"/>
      <c r="AD27" s="8">
        <f>COUNTIF(C27:T27,"○")*3</f>
        <v>3</v>
      </c>
      <c r="AE27" s="8">
        <f>COUNTIF(C27:T27,"△")*1</f>
        <v>1</v>
      </c>
      <c r="AF27" s="8">
        <f>COUNTIF(C27:T27,"●")*0</f>
        <v>0</v>
      </c>
      <c r="AG27" s="7" t="str">
        <f>B24</f>
        <v>貫井</v>
      </c>
      <c r="AH27" s="7"/>
      <c r="AI27" s="4"/>
      <c r="AJ27" s="63"/>
    </row>
    <row r="28" spans="1:36" ht="18.75" x14ac:dyDescent="0.25">
      <c r="A28" s="16"/>
      <c r="B28" s="26"/>
      <c r="C28" s="26"/>
      <c r="D28" s="26"/>
      <c r="E28" s="26"/>
      <c r="F28" s="26"/>
      <c r="G28" s="26"/>
      <c r="H28" s="26"/>
      <c r="I28" s="26"/>
      <c r="J28" s="26"/>
      <c r="K28" s="26"/>
      <c r="L28" s="26"/>
      <c r="M28" s="26"/>
      <c r="N28" s="26"/>
      <c r="O28" s="26"/>
      <c r="P28" s="26"/>
      <c r="Q28" s="26"/>
      <c r="R28" s="26"/>
      <c r="S28" s="26"/>
      <c r="T28" s="26"/>
      <c r="U28" s="24"/>
      <c r="V28" s="24"/>
      <c r="W28" s="24"/>
      <c r="X28" s="24"/>
      <c r="Y28" s="24"/>
      <c r="Z28" s="24"/>
      <c r="AA28" s="24"/>
      <c r="AB28" s="24"/>
      <c r="AC28" s="24"/>
    </row>
    <row r="29" spans="1:36" ht="16.5" customHeight="1" x14ac:dyDescent="0.25">
      <c r="A29" s="16"/>
      <c r="B29" s="24"/>
      <c r="C29" s="24"/>
      <c r="D29" s="24"/>
      <c r="E29" s="24"/>
      <c r="F29" s="24"/>
      <c r="G29" s="24"/>
      <c r="H29" s="24"/>
      <c r="I29" s="24"/>
      <c r="J29" s="24"/>
      <c r="K29" s="24"/>
      <c r="L29" s="24"/>
      <c r="M29" s="24"/>
      <c r="N29" s="24"/>
      <c r="O29" s="24"/>
      <c r="P29" s="24"/>
      <c r="Q29" s="24"/>
      <c r="R29" s="24"/>
      <c r="S29" s="24"/>
      <c r="T29" s="24"/>
      <c r="U29" s="24"/>
      <c r="V29" s="24"/>
      <c r="W29" s="24"/>
      <c r="X29" s="24"/>
      <c r="Y29" s="24"/>
      <c r="Z29" s="24"/>
      <c r="AA29" s="24"/>
      <c r="AB29" s="24"/>
      <c r="AC29" s="24"/>
    </row>
    <row r="30" spans="1:36" s="9" customFormat="1" ht="24.95" customHeight="1" x14ac:dyDescent="0.35">
      <c r="A30" s="14"/>
      <c r="B30" s="12" t="s">
        <v>12</v>
      </c>
      <c r="C30" s="13"/>
      <c r="D30" s="13"/>
      <c r="E30" s="13"/>
      <c r="F30" s="13"/>
      <c r="G30" s="13"/>
      <c r="H30" s="13"/>
      <c r="I30" s="13"/>
      <c r="J30" s="13"/>
      <c r="K30" s="14"/>
      <c r="L30" s="14"/>
      <c r="M30" s="14"/>
      <c r="N30" s="14"/>
      <c r="O30" s="14"/>
      <c r="P30" s="14"/>
      <c r="Q30" s="14"/>
      <c r="R30" s="14"/>
      <c r="S30" s="14"/>
      <c r="T30" s="14"/>
      <c r="U30" s="14"/>
      <c r="V30" s="14"/>
      <c r="W30" s="14"/>
      <c r="X30" s="14"/>
      <c r="Y30" s="14"/>
      <c r="Z30" s="14"/>
      <c r="AA30" s="14"/>
      <c r="AB30" s="14"/>
      <c r="AC30" s="14"/>
    </row>
    <row r="31" spans="1:36" s="9" customFormat="1" ht="24.95" customHeight="1" x14ac:dyDescent="0.35">
      <c r="A31" s="14"/>
      <c r="B31" s="15" t="s">
        <v>1</v>
      </c>
      <c r="C31" s="13"/>
      <c r="D31" s="13"/>
      <c r="E31" s="13"/>
      <c r="F31" s="14"/>
      <c r="G31" s="14"/>
      <c r="H31" s="14"/>
      <c r="I31" s="14"/>
      <c r="J31" s="14"/>
      <c r="K31" s="14"/>
      <c r="L31" s="14"/>
      <c r="M31" s="14"/>
      <c r="N31" s="14"/>
      <c r="O31" s="14"/>
      <c r="P31" s="14"/>
      <c r="Q31" s="14"/>
      <c r="R31" s="14"/>
      <c r="S31" s="14"/>
      <c r="T31" s="14"/>
      <c r="U31" s="14"/>
      <c r="V31" s="14"/>
      <c r="W31" s="14"/>
      <c r="X31" s="14"/>
      <c r="Y31" s="14"/>
      <c r="Z31" s="14"/>
      <c r="AA31" s="14"/>
      <c r="AB31" s="14"/>
      <c r="AC31" s="14"/>
    </row>
    <row r="32" spans="1:36" ht="30.75" customHeight="1" x14ac:dyDescent="0.25">
      <c r="B32" s="10" t="s">
        <v>2</v>
      </c>
      <c r="C32" s="27" t="s">
        <v>13</v>
      </c>
      <c r="D32" s="27"/>
      <c r="E32" s="27"/>
      <c r="F32" s="27"/>
      <c r="G32" s="27" t="s">
        <v>14</v>
      </c>
      <c r="H32" s="27"/>
      <c r="I32" s="27"/>
      <c r="J32" s="27" t="s">
        <v>15</v>
      </c>
      <c r="K32" s="27"/>
      <c r="L32" s="27"/>
      <c r="M32" s="27"/>
      <c r="N32" s="27"/>
      <c r="O32" s="27"/>
      <c r="P32" s="27"/>
      <c r="Q32" s="27"/>
      <c r="R32" s="27"/>
      <c r="S32" s="27" t="s">
        <v>16</v>
      </c>
      <c r="T32" s="27"/>
      <c r="U32" s="27"/>
      <c r="V32" s="27" t="s">
        <v>19</v>
      </c>
      <c r="W32" s="27"/>
    </row>
    <row r="33" spans="2:23" ht="33.75" customHeight="1" x14ac:dyDescent="0.25">
      <c r="B33" s="11">
        <v>43625</v>
      </c>
      <c r="C33" s="27" t="s">
        <v>30</v>
      </c>
      <c r="D33" s="27"/>
      <c r="E33" s="27"/>
      <c r="F33" s="27"/>
      <c r="G33" s="28" t="s">
        <v>31</v>
      </c>
      <c r="H33" s="28"/>
      <c r="I33" s="28"/>
      <c r="J33" s="27" t="s">
        <v>33</v>
      </c>
      <c r="K33" s="27"/>
      <c r="L33" s="27"/>
      <c r="M33" s="27"/>
      <c r="N33" s="27"/>
      <c r="O33" s="27"/>
      <c r="P33" s="27"/>
      <c r="Q33" s="27"/>
      <c r="R33" s="27"/>
      <c r="S33" s="27" t="s">
        <v>34</v>
      </c>
      <c r="T33" s="27"/>
      <c r="U33" s="27"/>
      <c r="V33" s="27" t="s">
        <v>35</v>
      </c>
      <c r="W33" s="27"/>
    </row>
    <row r="34" spans="2:23" ht="33.75" customHeight="1" x14ac:dyDescent="0.25">
      <c r="B34" s="11">
        <v>43625</v>
      </c>
      <c r="C34" s="27" t="s">
        <v>30</v>
      </c>
      <c r="D34" s="27"/>
      <c r="E34" s="27"/>
      <c r="F34" s="27"/>
      <c r="G34" s="28" t="s">
        <v>32</v>
      </c>
      <c r="H34" s="28"/>
      <c r="I34" s="28"/>
      <c r="J34" s="27" t="s">
        <v>53</v>
      </c>
      <c r="K34" s="27"/>
      <c r="L34" s="27"/>
      <c r="M34" s="27"/>
      <c r="N34" s="27"/>
      <c r="O34" s="27"/>
      <c r="P34" s="27"/>
      <c r="Q34" s="27"/>
      <c r="R34" s="27"/>
      <c r="S34" s="27" t="s">
        <v>37</v>
      </c>
      <c r="T34" s="27"/>
      <c r="U34" s="27"/>
      <c r="V34" s="27" t="s">
        <v>36</v>
      </c>
      <c r="W34" s="27"/>
    </row>
    <row r="35" spans="2:23" ht="33.75" customHeight="1" x14ac:dyDescent="0.25">
      <c r="B35" s="11">
        <v>43639</v>
      </c>
      <c r="C35" s="29" t="s">
        <v>39</v>
      </c>
      <c r="D35" s="29"/>
      <c r="E35" s="29"/>
      <c r="F35" s="29"/>
      <c r="G35" s="28" t="s">
        <v>40</v>
      </c>
      <c r="H35" s="28"/>
      <c r="I35" s="28"/>
      <c r="J35" s="27" t="s">
        <v>42</v>
      </c>
      <c r="K35" s="27"/>
      <c r="L35" s="27"/>
      <c r="M35" s="27"/>
      <c r="N35" s="27"/>
      <c r="O35" s="27"/>
      <c r="P35" s="27"/>
      <c r="Q35" s="27"/>
      <c r="R35" s="27"/>
      <c r="S35" s="27" t="s">
        <v>37</v>
      </c>
      <c r="T35" s="27"/>
      <c r="U35" s="27"/>
      <c r="V35" s="27" t="s">
        <v>44</v>
      </c>
      <c r="W35" s="27"/>
    </row>
    <row r="36" spans="2:23" ht="33.75" customHeight="1" x14ac:dyDescent="0.25">
      <c r="B36" s="11">
        <v>43639</v>
      </c>
      <c r="C36" s="29" t="s">
        <v>39</v>
      </c>
      <c r="D36" s="29"/>
      <c r="E36" s="29"/>
      <c r="F36" s="29"/>
      <c r="G36" s="28" t="s">
        <v>41</v>
      </c>
      <c r="H36" s="28"/>
      <c r="I36" s="28"/>
      <c r="J36" s="27" t="s">
        <v>43</v>
      </c>
      <c r="K36" s="27"/>
      <c r="L36" s="27"/>
      <c r="M36" s="27"/>
      <c r="N36" s="27"/>
      <c r="O36" s="27"/>
      <c r="P36" s="27"/>
      <c r="Q36" s="27"/>
      <c r="R36" s="27"/>
      <c r="S36" s="27" t="s">
        <v>45</v>
      </c>
      <c r="T36" s="27"/>
      <c r="U36" s="27"/>
      <c r="V36" s="27" t="s">
        <v>46</v>
      </c>
      <c r="W36" s="27"/>
    </row>
    <row r="37" spans="2:23" ht="33.75" customHeight="1" x14ac:dyDescent="0.25">
      <c r="B37" s="11">
        <v>43646</v>
      </c>
      <c r="C37" s="29" t="s">
        <v>39</v>
      </c>
      <c r="D37" s="29"/>
      <c r="E37" s="29"/>
      <c r="F37" s="29"/>
      <c r="G37" s="28" t="s">
        <v>40</v>
      </c>
      <c r="H37" s="28"/>
      <c r="I37" s="28"/>
      <c r="J37" s="27" t="s">
        <v>47</v>
      </c>
      <c r="K37" s="27"/>
      <c r="L37" s="27"/>
      <c r="M37" s="27"/>
      <c r="N37" s="27"/>
      <c r="O37" s="27"/>
      <c r="P37" s="27"/>
      <c r="Q37" s="27"/>
      <c r="R37" s="27"/>
      <c r="S37" s="27" t="s">
        <v>46</v>
      </c>
      <c r="T37" s="27"/>
      <c r="U37" s="27"/>
      <c r="V37" s="27" t="s">
        <v>48</v>
      </c>
      <c r="W37" s="27"/>
    </row>
    <row r="38" spans="2:23" ht="33.75" customHeight="1" x14ac:dyDescent="0.25">
      <c r="B38" s="11">
        <v>43646</v>
      </c>
      <c r="C38" s="29" t="s">
        <v>39</v>
      </c>
      <c r="D38" s="29"/>
      <c r="E38" s="29"/>
      <c r="F38" s="29"/>
      <c r="G38" s="28" t="s">
        <v>41</v>
      </c>
      <c r="H38" s="28"/>
      <c r="I38" s="28"/>
      <c r="J38" s="27" t="s">
        <v>54</v>
      </c>
      <c r="K38" s="27"/>
      <c r="L38" s="27"/>
      <c r="M38" s="27"/>
      <c r="N38" s="27"/>
      <c r="O38" s="27"/>
      <c r="P38" s="27"/>
      <c r="Q38" s="27"/>
      <c r="R38" s="27"/>
      <c r="S38" s="27" t="s">
        <v>45</v>
      </c>
      <c r="T38" s="27"/>
      <c r="U38" s="27"/>
      <c r="V38" s="27" t="s">
        <v>49</v>
      </c>
      <c r="W38" s="27"/>
    </row>
    <row r="39" spans="2:23" ht="33.75" customHeight="1" x14ac:dyDescent="0.25">
      <c r="B39" s="11">
        <v>43659</v>
      </c>
      <c r="C39" s="27" t="s">
        <v>30</v>
      </c>
      <c r="D39" s="27"/>
      <c r="E39" s="27"/>
      <c r="F39" s="27"/>
      <c r="G39" s="28" t="s">
        <v>51</v>
      </c>
      <c r="H39" s="28"/>
      <c r="I39" s="28"/>
      <c r="J39" s="27" t="s">
        <v>52</v>
      </c>
      <c r="K39" s="27"/>
      <c r="L39" s="27"/>
      <c r="M39" s="27"/>
      <c r="N39" s="27"/>
      <c r="O39" s="27"/>
      <c r="P39" s="27"/>
      <c r="Q39" s="27"/>
      <c r="R39" s="27"/>
      <c r="S39" s="27" t="s">
        <v>56</v>
      </c>
      <c r="T39" s="27"/>
      <c r="U39" s="27"/>
      <c r="V39" s="27" t="s">
        <v>57</v>
      </c>
      <c r="W39" s="27"/>
    </row>
    <row r="40" spans="2:23" ht="33.75" customHeight="1" x14ac:dyDescent="0.25">
      <c r="B40" s="11">
        <v>43659</v>
      </c>
      <c r="C40" s="27" t="s">
        <v>30</v>
      </c>
      <c r="D40" s="27"/>
      <c r="E40" s="27"/>
      <c r="F40" s="27"/>
      <c r="G40" s="28" t="s">
        <v>32</v>
      </c>
      <c r="H40" s="28"/>
      <c r="I40" s="28"/>
      <c r="J40" s="27" t="s">
        <v>55</v>
      </c>
      <c r="K40" s="27"/>
      <c r="L40" s="27"/>
      <c r="M40" s="27"/>
      <c r="N40" s="27"/>
      <c r="O40" s="27"/>
      <c r="P40" s="27"/>
      <c r="Q40" s="27"/>
      <c r="R40" s="27"/>
      <c r="S40" s="27" t="s">
        <v>58</v>
      </c>
      <c r="T40" s="27"/>
      <c r="U40" s="27"/>
      <c r="V40" s="27" t="s">
        <v>59</v>
      </c>
      <c r="W40" s="27"/>
    </row>
    <row r="41" spans="2:23" ht="33.75" customHeight="1" x14ac:dyDescent="0.25">
      <c r="B41" s="11">
        <v>43673</v>
      </c>
      <c r="C41" s="27" t="s">
        <v>60</v>
      </c>
      <c r="D41" s="27"/>
      <c r="E41" s="27"/>
      <c r="F41" s="27"/>
      <c r="G41" s="28" t="s">
        <v>61</v>
      </c>
      <c r="H41" s="28"/>
      <c r="I41" s="28"/>
      <c r="J41" s="27" t="s">
        <v>62</v>
      </c>
      <c r="K41" s="27"/>
      <c r="L41" s="27"/>
      <c r="M41" s="27"/>
      <c r="N41" s="27"/>
      <c r="O41" s="27"/>
      <c r="P41" s="27"/>
      <c r="Q41" s="27"/>
      <c r="R41" s="27"/>
      <c r="S41" s="30" t="s">
        <v>63</v>
      </c>
      <c r="T41" s="31"/>
      <c r="U41" s="31"/>
      <c r="V41" s="31"/>
      <c r="W41" s="32"/>
    </row>
    <row r="42" spans="2:23" ht="33.75" customHeight="1" x14ac:dyDescent="0.25">
      <c r="B42" s="11">
        <v>43729</v>
      </c>
      <c r="C42" s="27" t="s">
        <v>30</v>
      </c>
      <c r="D42" s="27"/>
      <c r="E42" s="27"/>
      <c r="F42" s="27"/>
      <c r="G42" s="28" t="s">
        <v>64</v>
      </c>
      <c r="H42" s="28"/>
      <c r="I42" s="28"/>
      <c r="J42" s="27" t="s">
        <v>68</v>
      </c>
      <c r="K42" s="27"/>
      <c r="L42" s="27"/>
      <c r="M42" s="27"/>
      <c r="N42" s="27"/>
      <c r="O42" s="27"/>
      <c r="P42" s="27"/>
      <c r="Q42" s="27"/>
      <c r="R42" s="27"/>
      <c r="S42" s="27" t="s">
        <v>72</v>
      </c>
      <c r="T42" s="27"/>
      <c r="U42" s="27"/>
      <c r="V42" s="27" t="s">
        <v>73</v>
      </c>
      <c r="W42" s="27"/>
    </row>
    <row r="43" spans="2:23" ht="33.75" customHeight="1" x14ac:dyDescent="0.25">
      <c r="B43" s="11">
        <v>43729</v>
      </c>
      <c r="C43" s="27" t="s">
        <v>30</v>
      </c>
      <c r="D43" s="27"/>
      <c r="E43" s="27"/>
      <c r="F43" s="27"/>
      <c r="G43" s="28" t="s">
        <v>65</v>
      </c>
      <c r="H43" s="28"/>
      <c r="I43" s="28"/>
      <c r="J43" s="27" t="s">
        <v>69</v>
      </c>
      <c r="K43" s="27"/>
      <c r="L43" s="27"/>
      <c r="M43" s="27"/>
      <c r="N43" s="27"/>
      <c r="O43" s="27"/>
      <c r="P43" s="27"/>
      <c r="Q43" s="27"/>
      <c r="R43" s="27"/>
      <c r="S43" s="27" t="s">
        <v>74</v>
      </c>
      <c r="T43" s="27"/>
      <c r="U43" s="27"/>
      <c r="V43" s="27" t="s">
        <v>75</v>
      </c>
      <c r="W43" s="27"/>
    </row>
    <row r="44" spans="2:23" ht="33" customHeight="1" x14ac:dyDescent="0.25">
      <c r="B44" s="11">
        <v>43729</v>
      </c>
      <c r="C44" s="27" t="s">
        <v>30</v>
      </c>
      <c r="D44" s="27"/>
      <c r="E44" s="27"/>
      <c r="F44" s="27"/>
      <c r="G44" s="28" t="s">
        <v>66</v>
      </c>
      <c r="H44" s="28"/>
      <c r="I44" s="28"/>
      <c r="J44" s="27" t="s">
        <v>70</v>
      </c>
      <c r="K44" s="27"/>
      <c r="L44" s="27"/>
      <c r="M44" s="27"/>
      <c r="N44" s="27"/>
      <c r="O44" s="27"/>
      <c r="P44" s="27"/>
      <c r="Q44" s="27"/>
      <c r="R44" s="27"/>
      <c r="S44" s="27" t="s">
        <v>76</v>
      </c>
      <c r="T44" s="27"/>
      <c r="U44" s="27"/>
      <c r="V44" s="27" t="s">
        <v>74</v>
      </c>
      <c r="W44" s="27"/>
    </row>
    <row r="45" spans="2:23" ht="33" customHeight="1" x14ac:dyDescent="0.25">
      <c r="B45" s="11">
        <v>43729</v>
      </c>
      <c r="C45" s="27" t="s">
        <v>30</v>
      </c>
      <c r="D45" s="27"/>
      <c r="E45" s="27"/>
      <c r="F45" s="27"/>
      <c r="G45" s="28" t="s">
        <v>67</v>
      </c>
      <c r="H45" s="28"/>
      <c r="I45" s="28"/>
      <c r="J45" s="27" t="s">
        <v>71</v>
      </c>
      <c r="K45" s="27"/>
      <c r="L45" s="27"/>
      <c r="M45" s="27"/>
      <c r="N45" s="27"/>
      <c r="O45" s="27"/>
      <c r="P45" s="27"/>
      <c r="Q45" s="27"/>
      <c r="R45" s="27"/>
      <c r="S45" s="27" t="s">
        <v>77</v>
      </c>
      <c r="T45" s="27"/>
      <c r="U45" s="27"/>
      <c r="V45" s="27" t="s">
        <v>76</v>
      </c>
      <c r="W45" s="27"/>
    </row>
    <row r="46" spans="2:23" ht="33" customHeight="1" x14ac:dyDescent="0.25">
      <c r="B46" s="11">
        <v>43773</v>
      </c>
      <c r="C46" s="27" t="s">
        <v>82</v>
      </c>
      <c r="D46" s="27"/>
      <c r="E46" s="27"/>
      <c r="F46" s="27"/>
      <c r="G46" s="28" t="s">
        <v>86</v>
      </c>
      <c r="H46" s="28"/>
      <c r="I46" s="28"/>
      <c r="J46" s="27" t="s">
        <v>83</v>
      </c>
      <c r="K46" s="27"/>
      <c r="L46" s="27"/>
      <c r="M46" s="27"/>
      <c r="N46" s="27"/>
      <c r="O46" s="27"/>
      <c r="P46" s="27"/>
      <c r="Q46" s="27"/>
      <c r="R46" s="27"/>
      <c r="S46" s="27" t="s">
        <v>84</v>
      </c>
      <c r="T46" s="27"/>
      <c r="U46" s="27"/>
      <c r="V46" s="27" t="s">
        <v>45</v>
      </c>
      <c r="W46" s="27"/>
    </row>
    <row r="47" spans="2:23" ht="33" customHeight="1" x14ac:dyDescent="0.25">
      <c r="B47" s="11">
        <v>43773</v>
      </c>
      <c r="C47" s="27" t="s">
        <v>82</v>
      </c>
      <c r="D47" s="27"/>
      <c r="E47" s="27"/>
      <c r="F47" s="27"/>
      <c r="G47" s="28" t="s">
        <v>87</v>
      </c>
      <c r="H47" s="28"/>
      <c r="I47" s="28"/>
      <c r="J47" s="27" t="s">
        <v>85</v>
      </c>
      <c r="K47" s="27"/>
      <c r="L47" s="27"/>
      <c r="M47" s="27"/>
      <c r="N47" s="27"/>
      <c r="O47" s="27"/>
      <c r="P47" s="27"/>
      <c r="Q47" s="27"/>
      <c r="R47" s="27"/>
      <c r="S47" s="27" t="s">
        <v>49</v>
      </c>
      <c r="T47" s="27"/>
      <c r="U47" s="27"/>
      <c r="V47" s="27" t="s">
        <v>35</v>
      </c>
      <c r="W47" s="27"/>
    </row>
    <row r="48" spans="2:23" ht="33" customHeight="1" x14ac:dyDescent="0.25"/>
  </sheetData>
  <mergeCells count="256">
    <mergeCell ref="Y1:AA1"/>
    <mergeCell ref="C3:E3"/>
    <mergeCell ref="F3:H3"/>
    <mergeCell ref="I3:K3"/>
    <mergeCell ref="L3:N3"/>
    <mergeCell ref="O3:Q3"/>
    <mergeCell ref="C1:U1"/>
    <mergeCell ref="V1:X1"/>
    <mergeCell ref="R3:T3"/>
    <mergeCell ref="AJ4:AJ7"/>
    <mergeCell ref="F5:H5"/>
    <mergeCell ref="I5:K5"/>
    <mergeCell ref="L5:N5"/>
    <mergeCell ref="O5:Q5"/>
    <mergeCell ref="R5:T5"/>
    <mergeCell ref="U4:U7"/>
    <mergeCell ref="V4:V7"/>
    <mergeCell ref="O4:Q4"/>
    <mergeCell ref="AC4:AC7"/>
    <mergeCell ref="A8:A11"/>
    <mergeCell ref="B8:B11"/>
    <mergeCell ref="C8:E8"/>
    <mergeCell ref="F8:H11"/>
    <mergeCell ref="C10:E10"/>
    <mergeCell ref="C9:E9"/>
    <mergeCell ref="AB4:AB7"/>
    <mergeCell ref="A4:A7"/>
    <mergeCell ref="B4:B7"/>
    <mergeCell ref="C4:E7"/>
    <mergeCell ref="Y4:Y7"/>
    <mergeCell ref="F4:H4"/>
    <mergeCell ref="I4:K4"/>
    <mergeCell ref="F6:H6"/>
    <mergeCell ref="I6:K6"/>
    <mergeCell ref="R4:T4"/>
    <mergeCell ref="AA4:AA7"/>
    <mergeCell ref="L6:N6"/>
    <mergeCell ref="L4:N4"/>
    <mergeCell ref="W4:W7"/>
    <mergeCell ref="X4:X7"/>
    <mergeCell ref="O6:Q6"/>
    <mergeCell ref="R6:T6"/>
    <mergeCell ref="Z4:Z7"/>
    <mergeCell ref="I10:K10"/>
    <mergeCell ref="U8:U11"/>
    <mergeCell ref="V8:V11"/>
    <mergeCell ref="W8:W11"/>
    <mergeCell ref="Z8:Z11"/>
    <mergeCell ref="O8:Q8"/>
    <mergeCell ref="L10:N10"/>
    <mergeCell ref="O10:Q10"/>
    <mergeCell ref="R10:T10"/>
    <mergeCell ref="X8:X11"/>
    <mergeCell ref="I9:K9"/>
    <mergeCell ref="L9:N9"/>
    <mergeCell ref="O9:Q9"/>
    <mergeCell ref="R9:T9"/>
    <mergeCell ref="R8:T8"/>
    <mergeCell ref="L8:N8"/>
    <mergeCell ref="I8:K8"/>
    <mergeCell ref="AJ8:AJ11"/>
    <mergeCell ref="R17:T17"/>
    <mergeCell ref="L16:N19"/>
    <mergeCell ref="O16:Q16"/>
    <mergeCell ref="C16:E16"/>
    <mergeCell ref="F16:H16"/>
    <mergeCell ref="I18:K18"/>
    <mergeCell ref="AJ16:AJ19"/>
    <mergeCell ref="U16:U19"/>
    <mergeCell ref="U12:U15"/>
    <mergeCell ref="AC12:AC15"/>
    <mergeCell ref="AJ12:AJ15"/>
    <mergeCell ref="AC8:AC11"/>
    <mergeCell ref="Z12:Z15"/>
    <mergeCell ref="AA12:AA15"/>
    <mergeCell ref="W12:W15"/>
    <mergeCell ref="X12:X15"/>
    <mergeCell ref="AA8:AA11"/>
    <mergeCell ref="AB8:AB11"/>
    <mergeCell ref="Y8:Y11"/>
    <mergeCell ref="O14:Q14"/>
    <mergeCell ref="R14:T14"/>
    <mergeCell ref="AB12:AB15"/>
    <mergeCell ref="V12:V15"/>
    <mergeCell ref="AC16:AC19"/>
    <mergeCell ref="R16:T16"/>
    <mergeCell ref="C17:E17"/>
    <mergeCell ref="F17:H17"/>
    <mergeCell ref="I17:K17"/>
    <mergeCell ref="O17:Q17"/>
    <mergeCell ref="C18:E18"/>
    <mergeCell ref="I12:K15"/>
    <mergeCell ref="V16:V19"/>
    <mergeCell ref="W16:W19"/>
    <mergeCell ref="X16:X19"/>
    <mergeCell ref="Y16:Y19"/>
    <mergeCell ref="Z16:Z19"/>
    <mergeCell ref="Y12:Y15"/>
    <mergeCell ref="R12:T12"/>
    <mergeCell ref="O12:Q12"/>
    <mergeCell ref="O18:Q18"/>
    <mergeCell ref="O13:Q13"/>
    <mergeCell ref="R13:T13"/>
    <mergeCell ref="AA16:AA19"/>
    <mergeCell ref="AB16:AB19"/>
    <mergeCell ref="A12:A15"/>
    <mergeCell ref="B12:B15"/>
    <mergeCell ref="I16:K16"/>
    <mergeCell ref="L14:N14"/>
    <mergeCell ref="A16:A19"/>
    <mergeCell ref="B16:B19"/>
    <mergeCell ref="C13:E13"/>
    <mergeCell ref="R18:T18"/>
    <mergeCell ref="C12:E12"/>
    <mergeCell ref="F12:H12"/>
    <mergeCell ref="C14:E14"/>
    <mergeCell ref="F14:H14"/>
    <mergeCell ref="F13:H13"/>
    <mergeCell ref="C25:E25"/>
    <mergeCell ref="L13:N13"/>
    <mergeCell ref="F18:H18"/>
    <mergeCell ref="L12:N12"/>
    <mergeCell ref="AJ20:AJ23"/>
    <mergeCell ref="AJ24:AJ27"/>
    <mergeCell ref="U20:U23"/>
    <mergeCell ref="X20:X23"/>
    <mergeCell ref="W24:W27"/>
    <mergeCell ref="X24:X27"/>
    <mergeCell ref="V20:V23"/>
    <mergeCell ref="L20:N20"/>
    <mergeCell ref="C22:E22"/>
    <mergeCell ref="F22:H22"/>
    <mergeCell ref="I22:K22"/>
    <mergeCell ref="L22:N22"/>
    <mergeCell ref="C21:E21"/>
    <mergeCell ref="I20:K20"/>
    <mergeCell ref="I21:K21"/>
    <mergeCell ref="L21:N21"/>
    <mergeCell ref="F25:H25"/>
    <mergeCell ref="AC24:AC27"/>
    <mergeCell ref="Z20:Z23"/>
    <mergeCell ref="AA20:AA23"/>
    <mergeCell ref="AB20:AB23"/>
    <mergeCell ref="AC20:AC23"/>
    <mergeCell ref="Z24:Z27"/>
    <mergeCell ref="AB24:AB27"/>
    <mergeCell ref="AA24:AA27"/>
    <mergeCell ref="Y20:Y23"/>
    <mergeCell ref="Y24:Y27"/>
    <mergeCell ref="A20:A23"/>
    <mergeCell ref="B20:B23"/>
    <mergeCell ref="C20:E20"/>
    <mergeCell ref="F20:H20"/>
    <mergeCell ref="F21:H21"/>
    <mergeCell ref="I26:K26"/>
    <mergeCell ref="L26:N26"/>
    <mergeCell ref="O24:Q24"/>
    <mergeCell ref="A24:A27"/>
    <mergeCell ref="B24:B27"/>
    <mergeCell ref="C24:E24"/>
    <mergeCell ref="F24:H24"/>
    <mergeCell ref="C26:E26"/>
    <mergeCell ref="F26:H26"/>
    <mergeCell ref="I25:K25"/>
    <mergeCell ref="L25:N25"/>
    <mergeCell ref="I24:K24"/>
    <mergeCell ref="L24:N24"/>
    <mergeCell ref="W20:W23"/>
    <mergeCell ref="V24:V27"/>
    <mergeCell ref="J32:R32"/>
    <mergeCell ref="S32:U32"/>
    <mergeCell ref="V32:W32"/>
    <mergeCell ref="O20:Q23"/>
    <mergeCell ref="R20:T20"/>
    <mergeCell ref="R22:T22"/>
    <mergeCell ref="R21:T21"/>
    <mergeCell ref="R24:T27"/>
    <mergeCell ref="O25:Q25"/>
    <mergeCell ref="O26:Q26"/>
    <mergeCell ref="U24:U27"/>
    <mergeCell ref="V33:W33"/>
    <mergeCell ref="C32:F32"/>
    <mergeCell ref="G32:I32"/>
    <mergeCell ref="J34:R34"/>
    <mergeCell ref="S34:U34"/>
    <mergeCell ref="V34:W34"/>
    <mergeCell ref="C33:F33"/>
    <mergeCell ref="G33:I33"/>
    <mergeCell ref="J33:R33"/>
    <mergeCell ref="S33:U33"/>
    <mergeCell ref="V35:W35"/>
    <mergeCell ref="C34:F34"/>
    <mergeCell ref="G34:I34"/>
    <mergeCell ref="J36:R36"/>
    <mergeCell ref="S36:U36"/>
    <mergeCell ref="V36:W36"/>
    <mergeCell ref="C35:F35"/>
    <mergeCell ref="G35:I35"/>
    <mergeCell ref="J35:R35"/>
    <mergeCell ref="S35:U35"/>
    <mergeCell ref="C36:F36"/>
    <mergeCell ref="G36:I36"/>
    <mergeCell ref="V37:W37"/>
    <mergeCell ref="C40:F40"/>
    <mergeCell ref="G40:I40"/>
    <mergeCell ref="J40:R40"/>
    <mergeCell ref="S40:U40"/>
    <mergeCell ref="C41:F41"/>
    <mergeCell ref="G41:I41"/>
    <mergeCell ref="J41:R41"/>
    <mergeCell ref="J38:R38"/>
    <mergeCell ref="S38:U38"/>
    <mergeCell ref="V38:W38"/>
    <mergeCell ref="C37:F37"/>
    <mergeCell ref="G37:I37"/>
    <mergeCell ref="J37:R37"/>
    <mergeCell ref="S37:U37"/>
    <mergeCell ref="V39:W39"/>
    <mergeCell ref="C38:F38"/>
    <mergeCell ref="G38:I38"/>
    <mergeCell ref="S41:W41"/>
    <mergeCell ref="V44:W44"/>
    <mergeCell ref="V45:W45"/>
    <mergeCell ref="V46:W46"/>
    <mergeCell ref="V47:W47"/>
    <mergeCell ref="J44:R44"/>
    <mergeCell ref="J45:R45"/>
    <mergeCell ref="V40:W40"/>
    <mergeCell ref="C39:F39"/>
    <mergeCell ref="G39:I39"/>
    <mergeCell ref="J39:R39"/>
    <mergeCell ref="S39:U39"/>
    <mergeCell ref="V42:W42"/>
    <mergeCell ref="C43:F43"/>
    <mergeCell ref="G43:I43"/>
    <mergeCell ref="J43:R43"/>
    <mergeCell ref="S43:U43"/>
    <mergeCell ref="V43:W43"/>
    <mergeCell ref="C42:F42"/>
    <mergeCell ref="G42:I42"/>
    <mergeCell ref="J42:R42"/>
    <mergeCell ref="S42:U42"/>
    <mergeCell ref="J46:R46"/>
    <mergeCell ref="J47:R47"/>
    <mergeCell ref="S44:U44"/>
    <mergeCell ref="S45:U45"/>
    <mergeCell ref="S46:U46"/>
    <mergeCell ref="S47:U47"/>
    <mergeCell ref="C44:F44"/>
    <mergeCell ref="C45:F45"/>
    <mergeCell ref="C46:F46"/>
    <mergeCell ref="C47:F47"/>
    <mergeCell ref="G44:I44"/>
    <mergeCell ref="G45:I45"/>
    <mergeCell ref="G46:I46"/>
    <mergeCell ref="G47:I47"/>
  </mergeCells>
  <phoneticPr fontId="1"/>
  <conditionalFormatting sqref="C4 C3:T3 F20 O4 F12 I16 I12 F16 F8 L16 I20 L20 R24 O20 C12 C16 C20 C24 C8 O24 L24 I24 F24 C10 C14 F14 C18 F18 I18 C22 L22 I22 F22 F26 I26 L26 O26 C26">
    <cfRule type="cellIs" dxfId="47" priority="13" stopIfTrue="1" operator="equal">
      <formula>0</formula>
    </cfRule>
  </conditionalFormatting>
  <conditionalFormatting sqref="C9">
    <cfRule type="cellIs" dxfId="46" priority="14" stopIfTrue="1" operator="equal">
      <formula>0</formula>
    </cfRule>
  </conditionalFormatting>
  <conditionalFormatting sqref="C13 F13">
    <cfRule type="cellIs" dxfId="45" priority="15" stopIfTrue="1" operator="equal">
      <formula>0</formula>
    </cfRule>
  </conditionalFormatting>
  <conditionalFormatting sqref="C17 F17 I17">
    <cfRule type="cellIs" dxfId="44" priority="16" stopIfTrue="1" operator="equal">
      <formula>0</formula>
    </cfRule>
  </conditionalFormatting>
  <conditionalFormatting sqref="C21 L21 I21 F21">
    <cfRule type="cellIs" dxfId="43" priority="17" stopIfTrue="1" operator="equal">
      <formula>0</formula>
    </cfRule>
  </conditionalFormatting>
  <conditionalFormatting sqref="F25 I25 L25 O25 C25">
    <cfRule type="cellIs" dxfId="42" priority="18" stopIfTrue="1" operator="equal">
      <formula>0</formula>
    </cfRule>
  </conditionalFormatting>
  <conditionalFormatting sqref="R4">
    <cfRule type="cellIs" dxfId="41" priority="19" stopIfTrue="1" operator="equal">
      <formula>0</formula>
    </cfRule>
  </conditionalFormatting>
  <conditionalFormatting sqref="R5">
    <cfRule type="cellIs" dxfId="40" priority="20" stopIfTrue="1" operator="equal">
      <formula>0</formula>
    </cfRule>
  </conditionalFormatting>
  <conditionalFormatting sqref="R12">
    <cfRule type="cellIs" dxfId="39" priority="21" stopIfTrue="1" operator="equal">
      <formula>0</formula>
    </cfRule>
  </conditionalFormatting>
  <conditionalFormatting sqref="R14">
    <cfRule type="cellIs" dxfId="38" priority="22" stopIfTrue="1" operator="equal">
      <formula>0</formula>
    </cfRule>
  </conditionalFormatting>
  <conditionalFormatting sqref="R13">
    <cfRule type="cellIs" dxfId="37" priority="23" stopIfTrue="1" operator="equal">
      <formula>0</formula>
    </cfRule>
  </conditionalFormatting>
  <conditionalFormatting sqref="O6">
    <cfRule type="cellIs" dxfId="36" priority="24" stopIfTrue="1" operator="equal">
      <formula>0</formula>
    </cfRule>
  </conditionalFormatting>
  <conditionalFormatting sqref="O5">
    <cfRule type="cellIs" dxfId="35" priority="25" stopIfTrue="1" operator="equal">
      <formula>0</formula>
    </cfRule>
  </conditionalFormatting>
  <conditionalFormatting sqref="O16">
    <cfRule type="cellIs" dxfId="34" priority="26" stopIfTrue="1" operator="equal">
      <formula>0</formula>
    </cfRule>
  </conditionalFormatting>
  <conditionalFormatting sqref="O17">
    <cfRule type="cellIs" dxfId="33" priority="27" stopIfTrue="1" operator="equal">
      <formula>0</formula>
    </cfRule>
  </conditionalFormatting>
  <conditionalFormatting sqref="O8">
    <cfRule type="cellIs" dxfId="32" priority="28" stopIfTrue="1" operator="equal">
      <formula>0</formula>
    </cfRule>
  </conditionalFormatting>
  <conditionalFormatting sqref="O9">
    <cfRule type="cellIs" dxfId="31" priority="29" stopIfTrue="1" operator="equal">
      <formula>0</formula>
    </cfRule>
  </conditionalFormatting>
  <conditionalFormatting sqref="L4 L6">
    <cfRule type="cellIs" dxfId="30" priority="30" stopIfTrue="1" operator="equal">
      <formula>0</formula>
    </cfRule>
  </conditionalFormatting>
  <conditionalFormatting sqref="L5">
    <cfRule type="cellIs" dxfId="29" priority="31" stopIfTrue="1" operator="equal">
      <formula>0</formula>
    </cfRule>
  </conditionalFormatting>
  <conditionalFormatting sqref="R8">
    <cfRule type="cellIs" dxfId="28" priority="32" stopIfTrue="1" operator="equal">
      <formula>0</formula>
    </cfRule>
  </conditionalFormatting>
  <conditionalFormatting sqref="R9">
    <cfRule type="cellIs" dxfId="27" priority="33" stopIfTrue="1" operator="equal">
      <formula>0</formula>
    </cfRule>
  </conditionalFormatting>
  <conditionalFormatting sqref="R16">
    <cfRule type="cellIs" dxfId="26" priority="34" stopIfTrue="1" operator="equal">
      <formula>0</formula>
    </cfRule>
  </conditionalFormatting>
  <conditionalFormatting sqref="R17">
    <cfRule type="cellIs" dxfId="25" priority="35" stopIfTrue="1" operator="equal">
      <formula>0</formula>
    </cfRule>
  </conditionalFormatting>
  <conditionalFormatting sqref="I8">
    <cfRule type="cellIs" dxfId="24" priority="36" stopIfTrue="1" operator="equal">
      <formula>0</formula>
    </cfRule>
  </conditionalFormatting>
  <conditionalFormatting sqref="I9">
    <cfRule type="cellIs" dxfId="23" priority="37" stopIfTrue="1" operator="equal">
      <formula>0</formula>
    </cfRule>
  </conditionalFormatting>
  <conditionalFormatting sqref="O12">
    <cfRule type="cellIs" dxfId="22" priority="38" stopIfTrue="1" operator="equal">
      <formula>0</formula>
    </cfRule>
  </conditionalFormatting>
  <conditionalFormatting sqref="O13">
    <cfRule type="cellIs" dxfId="21" priority="39" stopIfTrue="1" operator="equal">
      <formula>0</formula>
    </cfRule>
  </conditionalFormatting>
  <conditionalFormatting sqref="L8">
    <cfRule type="cellIs" dxfId="20" priority="40" stopIfTrue="1" operator="equal">
      <formula>0</formula>
    </cfRule>
  </conditionalFormatting>
  <conditionalFormatting sqref="L9">
    <cfRule type="cellIs" dxfId="19" priority="42" stopIfTrue="1" operator="equal">
      <formula>0</formula>
    </cfRule>
  </conditionalFormatting>
  <conditionalFormatting sqref="I4">
    <cfRule type="cellIs" dxfId="18" priority="43" stopIfTrue="1" operator="equal">
      <formula>0</formula>
    </cfRule>
  </conditionalFormatting>
  <conditionalFormatting sqref="I5">
    <cfRule type="cellIs" dxfId="17" priority="45" stopIfTrue="1" operator="equal">
      <formula>0</formula>
    </cfRule>
  </conditionalFormatting>
  <conditionalFormatting sqref="F4 F6">
    <cfRule type="cellIs" dxfId="16" priority="46" stopIfTrue="1" operator="equal">
      <formula>0</formula>
    </cfRule>
  </conditionalFormatting>
  <conditionalFormatting sqref="F5">
    <cfRule type="cellIs" dxfId="15" priority="47" stopIfTrue="1" operator="equal">
      <formula>0</formula>
    </cfRule>
  </conditionalFormatting>
  <conditionalFormatting sqref="L13">
    <cfRule type="cellIs" dxfId="14" priority="49" stopIfTrue="1" operator="equal">
      <formula>0</formula>
    </cfRule>
  </conditionalFormatting>
  <conditionalFormatting sqref="R20">
    <cfRule type="cellIs" dxfId="13" priority="50" stopIfTrue="1" operator="equal">
      <formula>0</formula>
    </cfRule>
  </conditionalFormatting>
  <conditionalFormatting sqref="R21">
    <cfRule type="cellIs" dxfId="12" priority="51" stopIfTrue="1" operator="equal">
      <formula>0</formula>
    </cfRule>
  </conditionalFormatting>
  <conditionalFormatting sqref="O14">
    <cfRule type="cellIs" dxfId="11" priority="12" stopIfTrue="1" operator="equal">
      <formula>0</formula>
    </cfRule>
  </conditionalFormatting>
  <conditionalFormatting sqref="L10">
    <cfRule type="cellIs" dxfId="10" priority="11" stopIfTrue="1" operator="equal">
      <formula>0</formula>
    </cfRule>
  </conditionalFormatting>
  <conditionalFormatting sqref="R6">
    <cfRule type="cellIs" dxfId="9" priority="10" stopIfTrue="1" operator="equal">
      <formula>0</formula>
    </cfRule>
  </conditionalFormatting>
  <conditionalFormatting sqref="I10">
    <cfRule type="cellIs" dxfId="8" priority="9" stopIfTrue="1" operator="equal">
      <formula>0</formula>
    </cfRule>
  </conditionalFormatting>
  <conditionalFormatting sqref="R22">
    <cfRule type="cellIs" dxfId="7" priority="8" stopIfTrue="1" operator="equal">
      <formula>0</formula>
    </cfRule>
  </conditionalFormatting>
  <conditionalFormatting sqref="L12">
    <cfRule type="cellIs" dxfId="6" priority="7" stopIfTrue="1" operator="equal">
      <formula>0</formula>
    </cfRule>
  </conditionalFormatting>
  <conditionalFormatting sqref="L14">
    <cfRule type="cellIs" dxfId="5" priority="6" stopIfTrue="1" operator="equal">
      <formula>0</formula>
    </cfRule>
  </conditionalFormatting>
  <conditionalFormatting sqref="R18">
    <cfRule type="cellIs" dxfId="4" priority="5" stopIfTrue="1" operator="equal">
      <formula>0</formula>
    </cfRule>
  </conditionalFormatting>
  <conditionalFormatting sqref="I6">
    <cfRule type="cellIs" dxfId="3" priority="4" stopIfTrue="1" operator="equal">
      <formula>0</formula>
    </cfRule>
  </conditionalFormatting>
  <conditionalFormatting sqref="R10">
    <cfRule type="cellIs" dxfId="2" priority="3" stopIfTrue="1" operator="equal">
      <formula>0</formula>
    </cfRule>
  </conditionalFormatting>
  <conditionalFormatting sqref="O10">
    <cfRule type="cellIs" dxfId="1" priority="2" stopIfTrue="1" operator="equal">
      <formula>0</formula>
    </cfRule>
  </conditionalFormatting>
  <conditionalFormatting sqref="O18">
    <cfRule type="cellIs" dxfId="0" priority="1" stopIfTrue="1" operator="equal">
      <formula>0</formula>
    </cfRule>
  </conditionalFormatting>
  <pageMargins left="0.46" right="0.21" top="0.74803149606299213" bottom="0.74803149606299213" header="0.31496062992125984" footer="0.31496062992125984"/>
  <pageSetup paperSize="9" scale="85" orientation="landscape" horizontalDpi="4294967293"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6チーム版</vt:lpstr>
      <vt:lpstr>'6チーム版'!Print_Area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吉村実</dc:creator>
  <cp:lastModifiedBy>kikkawa</cp:lastModifiedBy>
  <cp:lastPrinted>2019-11-04T03:02:31Z</cp:lastPrinted>
  <dcterms:created xsi:type="dcterms:W3CDTF">2015-05-31T01:18:23Z</dcterms:created>
  <dcterms:modified xsi:type="dcterms:W3CDTF">2019-11-04T03:02:41Z</dcterms:modified>
</cp:coreProperties>
</file>