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<sst xmlns="http://schemas.openxmlformats.org/spreadsheetml/2006/main" count="71" uniqueCount="47">
  <si>
    <t>平成２９年度 練馬区少年サッカー育成大会</t>
  </si>
  <si>
    <t>４年生の部</t>
  </si>
  <si>
    <t>西部</t>
  </si>
  <si>
    <t>Ｄ</t>
  </si>
  <si>
    <t>ブロック</t>
  </si>
  <si>
    <t>関町</t>
  </si>
  <si>
    <t>泉新</t>
  </si>
  <si>
    <t>石西</t>
  </si>
  <si>
    <t>マメオス</t>
  </si>
  <si>
    <t>ＶＥＧＡ</t>
  </si>
  <si>
    <t>試合数</t>
  </si>
  <si>
    <t>勝点</t>
  </si>
  <si>
    <t>勝</t>
  </si>
  <si>
    <t>敗</t>
  </si>
  <si>
    <t>分</t>
  </si>
  <si>
    <t>総得点</t>
  </si>
  <si>
    <t>総失点</t>
  </si>
  <si>
    <t>得失点差</t>
  </si>
  <si>
    <t>順位</t>
  </si>
  <si>
    <t>泉新</t>
  </si>
  <si>
    <t>橋戸小</t>
  </si>
  <si>
    <t>１１：３０</t>
  </si>
  <si>
    <t>マメオス</t>
  </si>
  <si>
    <t>ＶＥＧＡ</t>
  </si>
  <si>
    <t>１１：３０</t>
  </si>
  <si>
    <t>リーグ順位決定：１，勝点　２，得失点差　３，総得点 ４，当該チームの成績</t>
  </si>
  <si>
    <t>５，１～４でも決しない場合は、抽選とする</t>
  </si>
  <si>
    <t>●</t>
  </si>
  <si>
    <t>○</t>
  </si>
  <si>
    <t>石神井台小</t>
  </si>
  <si>
    <t>９：１０</t>
  </si>
  <si>
    <t>10:00</t>
  </si>
  <si>
    <t>１０：００</t>
  </si>
  <si>
    <t>１０：５０</t>
  </si>
  <si>
    <t>１１：４０</t>
  </si>
  <si>
    <t>関町小</t>
  </si>
  <si>
    <t>13:25</t>
  </si>
  <si>
    <t>●</t>
  </si>
  <si>
    <t>○</t>
  </si>
  <si>
    <t>12:20</t>
  </si>
  <si>
    <t>●</t>
  </si>
  <si>
    <t>上石神井北小</t>
  </si>
  <si>
    <t>９：１０</t>
  </si>
  <si>
    <t>１０：００</t>
  </si>
  <si>
    <t>△</t>
  </si>
  <si>
    <t>●</t>
  </si>
  <si>
    <t>１１：００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</si>
</sst>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h:mm;@"/>
  </numFmts>
  <fonts count="32">
    <font>
      <sz val="11"/>
      <color indexed="8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1" fillId="0" borderId="0">
      <alignment/>
      <protection/>
    </xf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5" fillId="0" borderId="0" xfId="60" applyFont="1">
      <alignment/>
      <protection/>
    </xf>
    <xf numFmtId="0" fontId="11" fillId="0" borderId="0" xfId="60">
      <alignment/>
      <protection/>
    </xf>
    <xf numFmtId="0" fontId="13" fillId="0" borderId="0" xfId="60" applyFont="1" applyAlignment="1">
      <alignment vertical="top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3" fillId="24" borderId="3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shrinkToFit="1"/>
    </xf>
    <xf numFmtId="0" fontId="4" fillId="24" borderId="33" xfId="0" applyFont="1" applyFill="1" applyBorder="1" applyAlignment="1">
      <alignment horizontal="center" vertical="center" shrinkToFit="1"/>
    </xf>
    <xf numFmtId="0" fontId="4" fillId="24" borderId="34" xfId="0" applyFont="1" applyFill="1" applyBorder="1" applyAlignment="1">
      <alignment horizontal="center" vertical="center" shrinkToFit="1"/>
    </xf>
    <xf numFmtId="177" fontId="7" fillId="0" borderId="31" xfId="0" applyNumberFormat="1" applyFont="1" applyFill="1" applyBorder="1" applyAlignment="1">
      <alignment horizontal="center" vertical="center" shrinkToFit="1"/>
    </xf>
    <xf numFmtId="177" fontId="7" fillId="0" borderId="16" xfId="0" applyNumberFormat="1" applyFont="1" applyFill="1" applyBorder="1" applyAlignment="1">
      <alignment horizontal="center" vertical="center" shrinkToFit="1"/>
    </xf>
    <xf numFmtId="177" fontId="7" fillId="0" borderId="35" xfId="0" applyNumberFormat="1" applyFont="1" applyFill="1" applyBorder="1" applyAlignment="1">
      <alignment horizontal="center" vertical="center" shrinkToFit="1"/>
    </xf>
    <xf numFmtId="178" fontId="7" fillId="0" borderId="17" xfId="0" applyNumberFormat="1" applyFont="1" applyFill="1" applyBorder="1" applyAlignment="1">
      <alignment horizontal="center" vertical="center" shrinkToFit="1"/>
    </xf>
    <xf numFmtId="178" fontId="7" fillId="0" borderId="18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0" fontId="3" fillId="24" borderId="32" xfId="0" applyFont="1" applyFill="1" applyBorder="1" applyAlignment="1">
      <alignment horizontal="center" vertical="center" shrinkToFit="1"/>
    </xf>
    <xf numFmtId="0" fontId="3" fillId="24" borderId="33" xfId="0" applyFont="1" applyFill="1" applyBorder="1" applyAlignment="1">
      <alignment horizontal="center" vertical="center" shrinkToFit="1"/>
    </xf>
    <xf numFmtId="0" fontId="3" fillId="24" borderId="3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0" fontId="4" fillId="24" borderId="31" xfId="0" applyFont="1" applyFill="1" applyBorder="1" applyAlignment="1">
      <alignment horizontal="center" vertical="center" shrinkToFit="1"/>
    </xf>
    <xf numFmtId="0" fontId="4" fillId="24" borderId="16" xfId="0" applyFont="1" applyFill="1" applyBorder="1" applyAlignment="1">
      <alignment horizontal="center" vertical="center" shrinkToFit="1"/>
    </xf>
    <xf numFmtId="0" fontId="4" fillId="24" borderId="35" xfId="0" applyFont="1" applyFill="1" applyBorder="1" applyAlignment="1">
      <alignment horizontal="center" vertical="center" shrinkToFit="1"/>
    </xf>
    <xf numFmtId="0" fontId="7" fillId="24" borderId="31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7" fillId="24" borderId="3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役員会案内 改訂" xfId="60"/>
    <cellStyle name="良い" xfId="61"/>
  </cellStyles>
  <dxfs count="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PageLayoutView="0" workbookViewId="0" topLeftCell="A1">
      <selection activeCell="C1" sqref="C1:U1"/>
    </sheetView>
  </sheetViews>
  <sheetFormatPr defaultColWidth="9.00390625" defaultRowHeight="13.5"/>
  <cols>
    <col min="1" max="1" width="3.50390625" style="31" customWidth="1"/>
    <col min="2" max="2" width="13.75390625" style="4" customWidth="1"/>
    <col min="3" max="17" width="4.00390625" style="4" customWidth="1"/>
    <col min="18" max="18" width="8.625" style="4" customWidth="1"/>
    <col min="19" max="20" width="8.75390625" style="4" customWidth="1"/>
    <col min="21" max="29" width="8.625" style="4" customWidth="1"/>
    <col min="30" max="31" width="5.625" style="4" customWidth="1"/>
    <col min="32" max="32" width="4.50390625" style="4" customWidth="1"/>
    <col min="33" max="35" width="9.00390625" style="4" customWidth="1"/>
    <col min="36" max="36" width="9.00390625" style="4" hidden="1" customWidth="1"/>
    <col min="37" max="16384" width="9.00390625" style="4" customWidth="1"/>
  </cols>
  <sheetData>
    <row r="1" spans="1:35" ht="30" customHeight="1">
      <c r="A1" s="1"/>
      <c r="B1" s="1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 t="s">
        <v>1</v>
      </c>
      <c r="W1" s="74"/>
      <c r="X1" s="74"/>
      <c r="Y1" s="75"/>
      <c r="Z1" s="75"/>
      <c r="AA1" s="75"/>
      <c r="AB1" s="2"/>
      <c r="AC1" s="1"/>
      <c r="AD1" s="3"/>
      <c r="AE1" s="3"/>
      <c r="AG1" s="5"/>
      <c r="AH1" s="5"/>
      <c r="AI1" s="5"/>
    </row>
    <row r="2" spans="1:35" ht="24" customHeight="1">
      <c r="A2" s="6"/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G2" s="5"/>
      <c r="AH2" s="5"/>
      <c r="AI2" s="5"/>
    </row>
    <row r="3" spans="1:35" ht="30" customHeight="1">
      <c r="A3" s="9" t="s">
        <v>3</v>
      </c>
      <c r="B3" s="10" t="s">
        <v>4</v>
      </c>
      <c r="C3" s="76" t="s">
        <v>5</v>
      </c>
      <c r="D3" s="77"/>
      <c r="E3" s="78"/>
      <c r="F3" s="76" t="s">
        <v>6</v>
      </c>
      <c r="G3" s="77"/>
      <c r="H3" s="78"/>
      <c r="I3" s="79" t="s">
        <v>7</v>
      </c>
      <c r="J3" s="80"/>
      <c r="K3" s="81"/>
      <c r="L3" s="79" t="s">
        <v>8</v>
      </c>
      <c r="M3" s="80"/>
      <c r="N3" s="81"/>
      <c r="O3" s="79" t="s">
        <v>9</v>
      </c>
      <c r="P3" s="80"/>
      <c r="Q3" s="80"/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  <c r="Y3" s="11" t="s">
        <v>17</v>
      </c>
      <c r="Z3" s="11" t="s">
        <v>18</v>
      </c>
      <c r="AA3" s="82"/>
      <c r="AB3" s="82"/>
      <c r="AC3" s="82"/>
      <c r="AD3" s="12"/>
      <c r="AE3" s="12"/>
      <c r="AG3" s="5"/>
      <c r="AH3" s="5"/>
      <c r="AI3" s="5"/>
    </row>
    <row r="4" spans="1:36" ht="19.5" customHeight="1">
      <c r="A4" s="56">
        <v>1</v>
      </c>
      <c r="B4" s="70" t="s">
        <v>5</v>
      </c>
      <c r="C4" s="46"/>
      <c r="D4" s="47"/>
      <c r="E4" s="48"/>
      <c r="F4" s="62">
        <v>42931</v>
      </c>
      <c r="G4" s="63"/>
      <c r="H4" s="64"/>
      <c r="I4" s="62">
        <v>42925</v>
      </c>
      <c r="J4" s="63"/>
      <c r="K4" s="64"/>
      <c r="L4" s="62">
        <v>43002</v>
      </c>
      <c r="M4" s="63"/>
      <c r="N4" s="64"/>
      <c r="O4" s="62">
        <v>42931</v>
      </c>
      <c r="P4" s="63"/>
      <c r="Q4" s="64"/>
      <c r="R4" s="55">
        <f>IF(AND($D7="",$G7="",$J7="",$M7="",$P7="",$AB7=""),"",SUM((COUNTIF($C7:$AC7,"○")),(COUNTIF($C7:$AC7,"●")),(COUNTIF($C7:$AC7,"△"))))</f>
        <v>4</v>
      </c>
      <c r="S4" s="38">
        <f>IF(AND($D7="",$G7="",$J7="",$M7="",$P7="",$AB7=""),"",SUM($AD7:$AF7))</f>
        <v>7</v>
      </c>
      <c r="T4" s="38">
        <f>IF(AND($D7="",$G7="",$J7="",$J7="",$M7="",$P7="",$AB7=""),"",COUNTIF(C7:AC7,"○"))</f>
        <v>2</v>
      </c>
      <c r="U4" s="38">
        <f>IF(AND($D7="",$G7="",$J7="",$J7="",$M7="",$P7="",$AB7=""),"",COUNTIF(C7:AC7,"●"))</f>
        <v>1</v>
      </c>
      <c r="V4" s="38">
        <f>IF(AND($D7="",$G7="",$J7="",$J7="",$M7="",$P7="",$AB7=""),"",COUNTIF(C7:AC7,"△"))</f>
        <v>1</v>
      </c>
      <c r="W4" s="38">
        <f>IF(AND($C7="",$F7="",$I7="",$L7="",$O7="",$AA7=""),"",SUM($C7,$F7,$I7,$L7,$O7,$AA7))</f>
        <v>6</v>
      </c>
      <c r="X4" s="38">
        <f>IF(AND($E7="",$H7="",$K7="",$N7="",$Q7="",$AC7=""),"",SUM($E7,$H7,$K7,$N7,$Q7,$AC7))</f>
        <v>4</v>
      </c>
      <c r="Y4" s="38">
        <f>IF(AND($W4="",$X4=""),"",($W4-$X4))</f>
        <v>2</v>
      </c>
      <c r="Z4" s="41">
        <v>2</v>
      </c>
      <c r="AA4" s="44"/>
      <c r="AB4" s="44"/>
      <c r="AC4" s="44"/>
      <c r="AD4" s="12"/>
      <c r="AE4" s="12"/>
      <c r="AG4" s="5"/>
      <c r="AH4" s="5"/>
      <c r="AI4" s="5"/>
      <c r="AJ4" s="32">
        <f>_xlfn.IFERROR(S4+Y4*0.01,"")</f>
        <v>7.02</v>
      </c>
    </row>
    <row r="5" spans="1:36" ht="19.5" customHeight="1">
      <c r="A5" s="57"/>
      <c r="B5" s="71"/>
      <c r="C5" s="49"/>
      <c r="D5" s="50"/>
      <c r="E5" s="51"/>
      <c r="F5" s="65" t="s">
        <v>35</v>
      </c>
      <c r="G5" s="45"/>
      <c r="H5" s="66"/>
      <c r="I5" s="65" t="s">
        <v>29</v>
      </c>
      <c r="J5" s="45"/>
      <c r="K5" s="66"/>
      <c r="L5" s="65" t="s">
        <v>41</v>
      </c>
      <c r="M5" s="45"/>
      <c r="N5" s="66"/>
      <c r="O5" s="65" t="s">
        <v>35</v>
      </c>
      <c r="P5" s="45"/>
      <c r="Q5" s="66"/>
      <c r="R5" s="55"/>
      <c r="S5" s="39"/>
      <c r="T5" s="39"/>
      <c r="U5" s="39"/>
      <c r="V5" s="39"/>
      <c r="W5" s="39"/>
      <c r="X5" s="39"/>
      <c r="Y5" s="39"/>
      <c r="Z5" s="42"/>
      <c r="AA5" s="45"/>
      <c r="AB5" s="45"/>
      <c r="AC5" s="45"/>
      <c r="AD5" s="12"/>
      <c r="AE5" s="12"/>
      <c r="AG5" s="5"/>
      <c r="AH5" s="5"/>
      <c r="AI5" s="5"/>
      <c r="AJ5" s="32"/>
    </row>
    <row r="6" spans="1:36" ht="19.5" customHeight="1">
      <c r="A6" s="57"/>
      <c r="B6" s="71"/>
      <c r="C6" s="49"/>
      <c r="D6" s="50"/>
      <c r="E6" s="51"/>
      <c r="F6" s="67" t="s">
        <v>39</v>
      </c>
      <c r="G6" s="68"/>
      <c r="H6" s="69"/>
      <c r="I6" s="33" t="s">
        <v>30</v>
      </c>
      <c r="J6" s="34"/>
      <c r="K6" s="35"/>
      <c r="L6" s="33" t="s">
        <v>43</v>
      </c>
      <c r="M6" s="34"/>
      <c r="N6" s="35"/>
      <c r="O6" s="33" t="s">
        <v>36</v>
      </c>
      <c r="P6" s="34"/>
      <c r="Q6" s="34"/>
      <c r="R6" s="55"/>
      <c r="S6" s="39"/>
      <c r="T6" s="39"/>
      <c r="U6" s="39"/>
      <c r="V6" s="39"/>
      <c r="W6" s="39"/>
      <c r="X6" s="39"/>
      <c r="Y6" s="39"/>
      <c r="Z6" s="42"/>
      <c r="AA6" s="34"/>
      <c r="AB6" s="34"/>
      <c r="AC6" s="34"/>
      <c r="AD6" s="12"/>
      <c r="AE6" s="12"/>
      <c r="AG6" s="5"/>
      <c r="AH6" s="5"/>
      <c r="AI6" s="5"/>
      <c r="AJ6" s="32"/>
    </row>
    <row r="7" spans="1:36" ht="24" customHeight="1">
      <c r="A7" s="58"/>
      <c r="B7" s="72"/>
      <c r="C7" s="52"/>
      <c r="D7" s="53"/>
      <c r="E7" s="54"/>
      <c r="F7" s="13">
        <v>1</v>
      </c>
      <c r="G7" s="14" t="s">
        <v>38</v>
      </c>
      <c r="H7" s="15">
        <v>0</v>
      </c>
      <c r="I7" s="13">
        <v>3</v>
      </c>
      <c r="J7" s="14" t="s">
        <v>28</v>
      </c>
      <c r="K7" s="15">
        <v>0</v>
      </c>
      <c r="L7" s="13">
        <v>1</v>
      </c>
      <c r="M7" s="14" t="s">
        <v>44</v>
      </c>
      <c r="N7" s="15">
        <v>1</v>
      </c>
      <c r="O7" s="13">
        <v>1</v>
      </c>
      <c r="P7" s="14" t="s">
        <v>37</v>
      </c>
      <c r="Q7" s="14">
        <v>3</v>
      </c>
      <c r="R7" s="55"/>
      <c r="S7" s="40"/>
      <c r="T7" s="40"/>
      <c r="U7" s="40"/>
      <c r="V7" s="40"/>
      <c r="W7" s="40"/>
      <c r="X7" s="40"/>
      <c r="Y7" s="40"/>
      <c r="Z7" s="43"/>
      <c r="AA7" s="16"/>
      <c r="AB7" s="17"/>
      <c r="AC7" s="17"/>
      <c r="AD7" s="18">
        <f>COUNTIF(C7:AC7,"○")*3</f>
        <v>6</v>
      </c>
      <c r="AE7" s="18">
        <f>COUNTIF(C7:AC7,"△")*1</f>
        <v>1</v>
      </c>
      <c r="AF7" s="18">
        <f>COUNTIF(C7:AC7,"●")*0</f>
        <v>0</v>
      </c>
      <c r="AG7" s="19" t="str">
        <f>B4</f>
        <v>関町</v>
      </c>
      <c r="AH7" s="19">
        <f>IF(AND(AC4:AC27=""),"",VLOOKUP(1,AC4:AG27,5,0))</f>
      </c>
      <c r="AI7" s="5"/>
      <c r="AJ7" s="32"/>
    </row>
    <row r="8" spans="1:36" ht="19.5" customHeight="1">
      <c r="A8" s="56">
        <v>2</v>
      </c>
      <c r="B8" s="70" t="s">
        <v>19</v>
      </c>
      <c r="C8" s="62">
        <v>42931</v>
      </c>
      <c r="D8" s="63"/>
      <c r="E8" s="64"/>
      <c r="F8" s="46"/>
      <c r="G8" s="47"/>
      <c r="H8" s="48"/>
      <c r="I8" s="62">
        <v>43002</v>
      </c>
      <c r="J8" s="63"/>
      <c r="K8" s="64"/>
      <c r="L8" s="62">
        <v>42925</v>
      </c>
      <c r="M8" s="63"/>
      <c r="N8" s="64"/>
      <c r="O8" s="62">
        <v>42925</v>
      </c>
      <c r="P8" s="63"/>
      <c r="Q8" s="64"/>
      <c r="R8" s="55">
        <f>IF(AND($D11="",$G11="",$J11="",$M11="",$P11="",$AB11=""),"",SUM((COUNTIF($C11:$AC11,"○")),(COUNTIF($C11:$AC11,"●")),(COUNTIF($C11:$AC11,"△"))))</f>
        <v>4</v>
      </c>
      <c r="S8" s="38">
        <f>IF(AND($D11="",$G11="",$J11="",$M11="",$P11="",$AB11=""),"",SUM($AD11:$AF11))</f>
        <v>0</v>
      </c>
      <c r="T8" s="38">
        <f>IF(AND($D11="",$G11="",$J11="",$J11="",$M11="",$P11="",$AB11=""),"",COUNTIF(C11:AC11,"○"))</f>
        <v>0</v>
      </c>
      <c r="U8" s="38">
        <f>IF(AND($D11="",$G11="",$J11="",$J11="",$M11="",$P11="",$AB11=""),"",COUNTIF(C11:AC11,"●"))</f>
        <v>4</v>
      </c>
      <c r="V8" s="38">
        <f>IF(AND($D11="",$G11="",$J11="",$J11="",$M11="",$P11="",$AB11=""),"",COUNTIF(C11:AC11,"△"))</f>
        <v>0</v>
      </c>
      <c r="W8" s="38">
        <f>IF(AND($C11="",$F11="",$I11="",$L11="",$O11="",$AA11=""),"",SUM($C11,$F11,$I11,$L11,$O11,$AA11))</f>
        <v>3</v>
      </c>
      <c r="X8" s="38">
        <f>IF(AND($E11="",$H11="",$K11="",$N11="",$Q11="",$AC11=""),"",SUM($E11,$H11,$K11,$N11,$Q11,$AC11))</f>
        <v>10</v>
      </c>
      <c r="Y8" s="38">
        <f>IF(AND($W8="",$X8=""),"",($W8-$X8))</f>
        <v>-7</v>
      </c>
      <c r="Z8" s="41">
        <v>5</v>
      </c>
      <c r="AA8" s="44"/>
      <c r="AB8" s="44"/>
      <c r="AC8" s="44"/>
      <c r="AD8" s="12"/>
      <c r="AE8" s="12"/>
      <c r="AG8" s="5"/>
      <c r="AH8" s="5"/>
      <c r="AI8" s="5"/>
      <c r="AJ8" s="32">
        <f>_xlfn.IFERROR(S8+Y8*0.01,"")</f>
        <v>-0.07</v>
      </c>
    </row>
    <row r="9" spans="1:36" ht="19.5" customHeight="1">
      <c r="A9" s="57"/>
      <c r="B9" s="71"/>
      <c r="C9" s="65" t="s">
        <v>35</v>
      </c>
      <c r="D9" s="45"/>
      <c r="E9" s="66"/>
      <c r="F9" s="49"/>
      <c r="G9" s="50"/>
      <c r="H9" s="51"/>
      <c r="I9" s="65" t="s">
        <v>41</v>
      </c>
      <c r="J9" s="45"/>
      <c r="K9" s="66"/>
      <c r="L9" s="65" t="s">
        <v>29</v>
      </c>
      <c r="M9" s="45"/>
      <c r="N9" s="66"/>
      <c r="O9" s="65" t="s">
        <v>29</v>
      </c>
      <c r="P9" s="45"/>
      <c r="Q9" s="66"/>
      <c r="R9" s="55"/>
      <c r="S9" s="39"/>
      <c r="T9" s="39"/>
      <c r="U9" s="39"/>
      <c r="V9" s="39"/>
      <c r="W9" s="39"/>
      <c r="X9" s="39"/>
      <c r="Y9" s="39"/>
      <c r="Z9" s="42"/>
      <c r="AA9" s="45"/>
      <c r="AB9" s="45"/>
      <c r="AC9" s="45"/>
      <c r="AD9" s="12"/>
      <c r="AE9" s="12"/>
      <c r="AG9" s="5"/>
      <c r="AH9" s="5"/>
      <c r="AI9" s="5"/>
      <c r="AJ9" s="32"/>
    </row>
    <row r="10" spans="1:36" ht="19.5" customHeight="1">
      <c r="A10" s="57"/>
      <c r="B10" s="71"/>
      <c r="C10" s="67" t="s">
        <v>39</v>
      </c>
      <c r="D10" s="68"/>
      <c r="E10" s="69"/>
      <c r="F10" s="49"/>
      <c r="G10" s="50"/>
      <c r="H10" s="51"/>
      <c r="I10" s="33" t="s">
        <v>42</v>
      </c>
      <c r="J10" s="34"/>
      <c r="K10" s="35"/>
      <c r="L10" s="33" t="s">
        <v>34</v>
      </c>
      <c r="M10" s="34"/>
      <c r="N10" s="35"/>
      <c r="O10" s="33" t="s">
        <v>33</v>
      </c>
      <c r="P10" s="34"/>
      <c r="Q10" s="34"/>
      <c r="R10" s="55"/>
      <c r="S10" s="39"/>
      <c r="T10" s="39"/>
      <c r="U10" s="39"/>
      <c r="V10" s="39"/>
      <c r="W10" s="39"/>
      <c r="X10" s="39"/>
      <c r="Y10" s="39"/>
      <c r="Z10" s="42"/>
      <c r="AA10" s="34"/>
      <c r="AB10" s="34"/>
      <c r="AC10" s="34"/>
      <c r="AD10" s="12"/>
      <c r="AE10" s="12"/>
      <c r="AG10" s="5"/>
      <c r="AH10" s="5"/>
      <c r="AI10" s="5"/>
      <c r="AJ10" s="32"/>
    </row>
    <row r="11" spans="1:36" ht="24" customHeight="1">
      <c r="A11" s="58"/>
      <c r="B11" s="72"/>
      <c r="C11" s="13">
        <v>0</v>
      </c>
      <c r="D11" s="14" t="s">
        <v>40</v>
      </c>
      <c r="E11" s="15">
        <v>1</v>
      </c>
      <c r="F11" s="52"/>
      <c r="G11" s="53"/>
      <c r="H11" s="54"/>
      <c r="I11" s="13">
        <v>1</v>
      </c>
      <c r="J11" s="14" t="s">
        <v>45</v>
      </c>
      <c r="K11" s="15">
        <v>2</v>
      </c>
      <c r="L11" s="13">
        <v>2</v>
      </c>
      <c r="M11" s="14" t="s">
        <v>27</v>
      </c>
      <c r="N11" s="15">
        <v>4</v>
      </c>
      <c r="O11" s="13">
        <v>0</v>
      </c>
      <c r="P11" s="14" t="s">
        <v>27</v>
      </c>
      <c r="Q11" s="14">
        <v>3</v>
      </c>
      <c r="R11" s="55"/>
      <c r="S11" s="40"/>
      <c r="T11" s="40"/>
      <c r="U11" s="40"/>
      <c r="V11" s="40"/>
      <c r="W11" s="40"/>
      <c r="X11" s="40"/>
      <c r="Y11" s="40"/>
      <c r="Z11" s="43"/>
      <c r="AA11" s="16"/>
      <c r="AB11" s="17"/>
      <c r="AC11" s="17"/>
      <c r="AD11" s="18">
        <f>COUNTIF(C11:AC11,"○")*3</f>
        <v>0</v>
      </c>
      <c r="AE11" s="18">
        <f>COUNTIF(C11:AC11,"△")*1</f>
        <v>0</v>
      </c>
      <c r="AF11" s="18">
        <f>COUNTIF(C11:AC11,"●")*0</f>
        <v>0</v>
      </c>
      <c r="AG11" s="19" t="str">
        <f>B8</f>
        <v>泉新</v>
      </c>
      <c r="AH11" s="19"/>
      <c r="AI11" s="5"/>
      <c r="AJ11" s="32"/>
    </row>
    <row r="12" spans="1:36" ht="19.5" customHeight="1">
      <c r="A12" s="56">
        <v>3</v>
      </c>
      <c r="B12" s="59" t="s">
        <v>7</v>
      </c>
      <c r="C12" s="62">
        <f>IF(AND($I$4=""),"",$I$4)</f>
        <v>42925</v>
      </c>
      <c r="D12" s="63"/>
      <c r="E12" s="64"/>
      <c r="F12" s="62">
        <v>43002</v>
      </c>
      <c r="G12" s="63"/>
      <c r="H12" s="64"/>
      <c r="I12" s="46"/>
      <c r="J12" s="47"/>
      <c r="K12" s="48"/>
      <c r="L12" s="62">
        <v>43002</v>
      </c>
      <c r="M12" s="63"/>
      <c r="N12" s="64"/>
      <c r="O12" s="62">
        <v>42910</v>
      </c>
      <c r="P12" s="63"/>
      <c r="Q12" s="63"/>
      <c r="R12" s="55">
        <f>IF(AND($D15="",$G15="",$J15="",$M15="",$P15="",$AB15=""),"",SUM((COUNTIF($C15:$AC15,"○")),(COUNTIF($C15:$AC15,"●")),(COUNTIF($C15:$AC15,"△"))))</f>
        <v>4</v>
      </c>
      <c r="S12" s="38">
        <f>IF(AND($D15="",$G15="",$J15="",$M15="",$P15="",$AB15=""),"",SUM($AD15:$AF15))</f>
        <v>4</v>
      </c>
      <c r="T12" s="38">
        <f>IF(AND($D15="",$G15="",$J15="",$J15="",$M15="",$P15="",$AB15=""),"",COUNTIF(C15:AC15,"○"))</f>
        <v>1</v>
      </c>
      <c r="U12" s="38">
        <f>IF(AND($D15="",$G15="",$J15="",$J15="",$M15="",$P15="",$AB15=""),"",COUNTIF(C15:AC15,"●"))</f>
        <v>2</v>
      </c>
      <c r="V12" s="38">
        <f>IF(AND($D15="",$G15="",$J15="",$J15="",$M15="",$P15="",$AB15=""),"",COUNTIF(C15:AC15,"△"))</f>
        <v>1</v>
      </c>
      <c r="W12" s="38">
        <f>IF(AND($C15="",$F15="",$I15="",$L15="",$O15="",$AA15=""),"",SUM($C15,$F15,$I15,$L15,$O15,$AA15))</f>
        <v>4</v>
      </c>
      <c r="X12" s="38">
        <f>IF(AND($E15="",$H15="",$K15="",$N15="",$Q15="",$AC15=""),"",SUM($E15,$H15,$K15,$N15,$Q15,$AC15))</f>
        <v>11</v>
      </c>
      <c r="Y12" s="38">
        <f>IF(AND($W12="",$X12=""),"",($W12-$X12))</f>
        <v>-7</v>
      </c>
      <c r="Z12" s="41">
        <v>4</v>
      </c>
      <c r="AA12" s="44"/>
      <c r="AB12" s="44"/>
      <c r="AC12" s="44"/>
      <c r="AD12" s="12"/>
      <c r="AE12" s="12"/>
      <c r="AG12" s="5"/>
      <c r="AH12" s="5"/>
      <c r="AI12" s="5"/>
      <c r="AJ12" s="32">
        <f>_xlfn.IFERROR(S12+Y12*0.01,"")</f>
        <v>3.93</v>
      </c>
    </row>
    <row r="13" spans="1:36" ht="19.5" customHeight="1">
      <c r="A13" s="57"/>
      <c r="B13" s="60"/>
      <c r="C13" s="65" t="str">
        <f>IF(AND($I$5=""),"",$I$5)</f>
        <v>石神井台小</v>
      </c>
      <c r="D13" s="45"/>
      <c r="E13" s="66"/>
      <c r="F13" s="65" t="s">
        <v>41</v>
      </c>
      <c r="G13" s="45"/>
      <c r="H13" s="66"/>
      <c r="I13" s="49"/>
      <c r="J13" s="50"/>
      <c r="K13" s="51"/>
      <c r="L13" s="65" t="s">
        <v>41</v>
      </c>
      <c r="M13" s="45"/>
      <c r="N13" s="66"/>
      <c r="O13" s="65" t="s">
        <v>20</v>
      </c>
      <c r="P13" s="45"/>
      <c r="Q13" s="45"/>
      <c r="R13" s="55"/>
      <c r="S13" s="39"/>
      <c r="T13" s="39"/>
      <c r="U13" s="39"/>
      <c r="V13" s="39"/>
      <c r="W13" s="39"/>
      <c r="X13" s="39"/>
      <c r="Y13" s="39"/>
      <c r="Z13" s="42"/>
      <c r="AA13" s="45"/>
      <c r="AB13" s="45"/>
      <c r="AC13" s="45"/>
      <c r="AD13" s="12"/>
      <c r="AE13" s="12"/>
      <c r="AG13" s="5"/>
      <c r="AH13" s="5"/>
      <c r="AI13" s="5"/>
      <c r="AJ13" s="32"/>
    </row>
    <row r="14" spans="1:36" ht="19.5" customHeight="1">
      <c r="A14" s="57"/>
      <c r="B14" s="60"/>
      <c r="C14" s="33" t="s">
        <v>30</v>
      </c>
      <c r="D14" s="34"/>
      <c r="E14" s="35"/>
      <c r="F14" s="33" t="s">
        <v>42</v>
      </c>
      <c r="G14" s="34"/>
      <c r="H14" s="35"/>
      <c r="I14" s="49"/>
      <c r="J14" s="50"/>
      <c r="K14" s="51"/>
      <c r="L14" s="33" t="s">
        <v>46</v>
      </c>
      <c r="M14" s="34"/>
      <c r="N14" s="35"/>
      <c r="O14" s="33" t="s">
        <v>21</v>
      </c>
      <c r="P14" s="34"/>
      <c r="Q14" s="34"/>
      <c r="R14" s="55"/>
      <c r="S14" s="39"/>
      <c r="T14" s="39"/>
      <c r="U14" s="39"/>
      <c r="V14" s="39"/>
      <c r="W14" s="39"/>
      <c r="X14" s="39"/>
      <c r="Y14" s="39"/>
      <c r="Z14" s="42"/>
      <c r="AA14" s="34"/>
      <c r="AB14" s="34"/>
      <c r="AC14" s="34"/>
      <c r="AD14" s="12"/>
      <c r="AE14" s="12"/>
      <c r="AG14" s="5"/>
      <c r="AH14" s="5"/>
      <c r="AI14" s="5"/>
      <c r="AJ14" s="32"/>
    </row>
    <row r="15" spans="1:36" ht="24" customHeight="1">
      <c r="A15" s="58"/>
      <c r="B15" s="61"/>
      <c r="C15" s="13">
        <f>IF(AND(K$7=""),"",K$7)</f>
        <v>0</v>
      </c>
      <c r="D15" s="14" t="str">
        <f>IF(AND($C15="",$E15=""),"",IF($C15&gt;$E15,"○",IF($C15=$E15,"△",IF($C15&lt;$E15,"●"))))</f>
        <v>●</v>
      </c>
      <c r="E15" s="15">
        <f>IF(AND(I$7=""),"",I$7)</f>
        <v>3</v>
      </c>
      <c r="F15" s="13">
        <f>IF(AND(K$11=""),"",K$11)</f>
        <v>2</v>
      </c>
      <c r="G15" s="14" t="str">
        <f>IF(AND($F15="",$H15=""),"",IF($F15&gt;$H15,"○",IF($F15=$H15,"△",IF($F15&lt;$H15,"●"))))</f>
        <v>○</v>
      </c>
      <c r="H15" s="15">
        <f>IF(AND(I$11=""),"",I$11)</f>
        <v>1</v>
      </c>
      <c r="I15" s="52"/>
      <c r="J15" s="53"/>
      <c r="K15" s="54"/>
      <c r="L15" s="13">
        <v>2</v>
      </c>
      <c r="M15" s="14" t="s">
        <v>44</v>
      </c>
      <c r="N15" s="15">
        <v>2</v>
      </c>
      <c r="O15" s="13">
        <v>0</v>
      </c>
      <c r="P15" s="14" t="s">
        <v>27</v>
      </c>
      <c r="Q15" s="14">
        <v>5</v>
      </c>
      <c r="R15" s="55"/>
      <c r="S15" s="40"/>
      <c r="T15" s="40"/>
      <c r="U15" s="40"/>
      <c r="V15" s="40"/>
      <c r="W15" s="40"/>
      <c r="X15" s="40"/>
      <c r="Y15" s="40"/>
      <c r="Z15" s="43"/>
      <c r="AA15" s="16"/>
      <c r="AB15" s="17"/>
      <c r="AC15" s="17"/>
      <c r="AD15" s="18">
        <f>COUNTIF(C15:AC15,"○")*3</f>
        <v>3</v>
      </c>
      <c r="AE15" s="18">
        <f>COUNTIF(C15:AC15,"△")*1</f>
        <v>1</v>
      </c>
      <c r="AF15" s="18">
        <f>COUNTIF(C15:AC15,"●")*0</f>
        <v>0</v>
      </c>
      <c r="AG15" s="19" t="str">
        <f>B12</f>
        <v>石西</v>
      </c>
      <c r="AH15" s="19"/>
      <c r="AI15" s="5"/>
      <c r="AJ15" s="32"/>
    </row>
    <row r="16" spans="1:36" ht="19.5" customHeight="1">
      <c r="A16" s="56">
        <v>4</v>
      </c>
      <c r="B16" s="59" t="s">
        <v>22</v>
      </c>
      <c r="C16" s="62">
        <f>IF(AND($L$4=""),"",$L$4)</f>
        <v>43002</v>
      </c>
      <c r="D16" s="63"/>
      <c r="E16" s="64"/>
      <c r="F16" s="62">
        <v>42925</v>
      </c>
      <c r="G16" s="63"/>
      <c r="H16" s="64"/>
      <c r="I16" s="62">
        <v>43002</v>
      </c>
      <c r="J16" s="63"/>
      <c r="K16" s="64"/>
      <c r="L16" s="46"/>
      <c r="M16" s="47"/>
      <c r="N16" s="48"/>
      <c r="O16" s="62">
        <v>42925</v>
      </c>
      <c r="P16" s="63"/>
      <c r="Q16" s="64"/>
      <c r="R16" s="55">
        <f>IF(AND($D19="",$G19="",$J19="",$M19="",$P19="",$AB19=""),"",SUM((COUNTIF($C19:$AC19,"○")),(COUNTIF($C19:$AC19,"●")),(COUNTIF($C19:$AC19,"△"))))</f>
        <v>4</v>
      </c>
      <c r="S16" s="38">
        <f>IF(AND($D19="",$G19="",$J19="",$M19="",$P19="",$AB19=""),"",SUM($AD19:$AF19))</f>
        <v>5</v>
      </c>
      <c r="T16" s="38">
        <f>IF(AND($D19="",$G19="",$J19="",$J19="",$M19="",$P19="",$AB19=""),"",COUNTIF(C19:AC19,"○"))</f>
        <v>1</v>
      </c>
      <c r="U16" s="38">
        <f>IF(AND($D19="",$G19="",$J19="",$J19="",$M19="",$P19="",$AB19=""),"",COUNTIF(C19:AC19,"●"))</f>
        <v>1</v>
      </c>
      <c r="V16" s="38">
        <f>IF(AND($D19="",$G19="",$J19="",$J19="",$M19="",$P19="",$AB19=""),"",COUNTIF(C19:AC19,"△"))</f>
        <v>2</v>
      </c>
      <c r="W16" s="38">
        <f>IF(AND($C19="",$F19="",$I19="",$L19="",$O19="",$AA19=""),"",SUM($C19,$F19,$I19,$L19,$O19,$AA19))</f>
        <v>7</v>
      </c>
      <c r="X16" s="38">
        <f>IF(AND($E19="",$H19="",$K19="",$N19="",$Q19="",$AC19=""),"",SUM($E19,$H19,$K19,$N19,$Q19,$AC19))</f>
        <v>6</v>
      </c>
      <c r="Y16" s="38">
        <f>IF(AND($W16="",$X16=""),"",($W16-$X16))</f>
        <v>1</v>
      </c>
      <c r="Z16" s="41">
        <v>3</v>
      </c>
      <c r="AA16" s="44"/>
      <c r="AB16" s="44"/>
      <c r="AC16" s="44"/>
      <c r="AD16" s="12"/>
      <c r="AE16" s="12"/>
      <c r="AG16" s="5"/>
      <c r="AH16" s="5"/>
      <c r="AI16" s="5"/>
      <c r="AJ16" s="32">
        <f>_xlfn.IFERROR(S16+Y16*0.01,"")</f>
        <v>5.01</v>
      </c>
    </row>
    <row r="17" spans="1:36" ht="19.5" customHeight="1">
      <c r="A17" s="57"/>
      <c r="B17" s="60"/>
      <c r="C17" s="65" t="str">
        <f>IF(AND($L$5=""),"",$L$5)</f>
        <v>上石神井北小</v>
      </c>
      <c r="D17" s="45"/>
      <c r="E17" s="66"/>
      <c r="F17" s="65" t="s">
        <v>29</v>
      </c>
      <c r="G17" s="45"/>
      <c r="H17" s="66"/>
      <c r="I17" s="65" t="s">
        <v>41</v>
      </c>
      <c r="J17" s="45"/>
      <c r="K17" s="66"/>
      <c r="L17" s="49"/>
      <c r="M17" s="50"/>
      <c r="N17" s="51"/>
      <c r="O17" s="65" t="s">
        <v>29</v>
      </c>
      <c r="P17" s="45"/>
      <c r="Q17" s="66"/>
      <c r="R17" s="55"/>
      <c r="S17" s="39"/>
      <c r="T17" s="39"/>
      <c r="U17" s="39"/>
      <c r="V17" s="39"/>
      <c r="W17" s="39"/>
      <c r="X17" s="39"/>
      <c r="Y17" s="39"/>
      <c r="Z17" s="42"/>
      <c r="AA17" s="45"/>
      <c r="AB17" s="45"/>
      <c r="AC17" s="45"/>
      <c r="AD17" s="12"/>
      <c r="AE17" s="12"/>
      <c r="AG17" s="5"/>
      <c r="AH17" s="5"/>
      <c r="AI17" s="5"/>
      <c r="AJ17" s="32"/>
    </row>
    <row r="18" spans="1:36" ht="19.5" customHeight="1">
      <c r="A18" s="57"/>
      <c r="B18" s="60"/>
      <c r="C18" s="33" t="str">
        <f>IF(AND($L$6=""),"",$L$6)</f>
        <v>１０：００</v>
      </c>
      <c r="D18" s="34"/>
      <c r="E18" s="35"/>
      <c r="F18" s="33" t="s">
        <v>34</v>
      </c>
      <c r="G18" s="34"/>
      <c r="H18" s="35"/>
      <c r="I18" s="33" t="s">
        <v>46</v>
      </c>
      <c r="J18" s="34"/>
      <c r="K18" s="35"/>
      <c r="L18" s="49"/>
      <c r="M18" s="50"/>
      <c r="N18" s="51"/>
      <c r="O18" s="33" t="s">
        <v>31</v>
      </c>
      <c r="P18" s="34"/>
      <c r="Q18" s="34"/>
      <c r="R18" s="55"/>
      <c r="S18" s="39"/>
      <c r="T18" s="39"/>
      <c r="U18" s="39"/>
      <c r="V18" s="39"/>
      <c r="W18" s="39"/>
      <c r="X18" s="39"/>
      <c r="Y18" s="39"/>
      <c r="Z18" s="42"/>
      <c r="AA18" s="34"/>
      <c r="AB18" s="34"/>
      <c r="AC18" s="34"/>
      <c r="AD18" s="12"/>
      <c r="AE18" s="12"/>
      <c r="AG18" s="5"/>
      <c r="AH18" s="5"/>
      <c r="AI18" s="5"/>
      <c r="AJ18" s="32"/>
    </row>
    <row r="19" spans="1:36" ht="24" customHeight="1">
      <c r="A19" s="58"/>
      <c r="B19" s="61"/>
      <c r="C19" s="13">
        <f>IF(AND(N$7=""),"",N$7)</f>
        <v>1</v>
      </c>
      <c r="D19" s="14" t="str">
        <f>IF(AND($C19="",$E19=""),"",IF($C19&gt;$E19,"○",IF($C19=$E19,"△",IF($C19&lt;$E19,"●"))))</f>
        <v>△</v>
      </c>
      <c r="E19" s="15">
        <f>IF(AND(L$7=""),"",L$7)</f>
        <v>1</v>
      </c>
      <c r="F19" s="13">
        <v>4</v>
      </c>
      <c r="G19" s="14" t="str">
        <f>IF(AND($F19="",$H19=""),"",IF($F19&gt;$H19,"○",IF($F19=$H19,"△",IF($F19&lt;$H19,"●"))))</f>
        <v>○</v>
      </c>
      <c r="H19" s="15">
        <v>2</v>
      </c>
      <c r="I19" s="13">
        <f>IF(AND(N$15=""),"",N$15)</f>
        <v>2</v>
      </c>
      <c r="J19" s="14" t="str">
        <f>IF(AND($I19="",$K19=""),"",IF($I19&gt;$K19,"○",IF($I19=$K19,"△",IF($I19&lt;$K19,"●"))))</f>
        <v>△</v>
      </c>
      <c r="K19" s="15">
        <f>IF(AND(L$15=""),"",L$15)</f>
        <v>2</v>
      </c>
      <c r="L19" s="52"/>
      <c r="M19" s="53"/>
      <c r="N19" s="54"/>
      <c r="O19" s="13">
        <v>0</v>
      </c>
      <c r="P19" s="14" t="s">
        <v>27</v>
      </c>
      <c r="Q19" s="14">
        <v>1</v>
      </c>
      <c r="R19" s="55"/>
      <c r="S19" s="40"/>
      <c r="T19" s="40"/>
      <c r="U19" s="40"/>
      <c r="V19" s="40"/>
      <c r="W19" s="40"/>
      <c r="X19" s="40"/>
      <c r="Y19" s="40"/>
      <c r="Z19" s="43"/>
      <c r="AA19" s="16"/>
      <c r="AB19" s="17"/>
      <c r="AC19" s="17"/>
      <c r="AD19" s="18">
        <f>COUNTIF(C19:AC19,"○")*3</f>
        <v>3</v>
      </c>
      <c r="AE19" s="18">
        <f>COUNTIF(C19:AC19,"△")*1</f>
        <v>2</v>
      </c>
      <c r="AF19" s="18">
        <f>COUNTIF(C19:AC19,"●")*0</f>
        <v>0</v>
      </c>
      <c r="AG19" s="19" t="str">
        <f>B16</f>
        <v>マメオス</v>
      </c>
      <c r="AH19" s="19"/>
      <c r="AI19" s="5"/>
      <c r="AJ19" s="32"/>
    </row>
    <row r="20" spans="1:36" ht="19.5" customHeight="1">
      <c r="A20" s="56">
        <v>5</v>
      </c>
      <c r="B20" s="59" t="s">
        <v>23</v>
      </c>
      <c r="C20" s="62">
        <f>IF(AND($O$4=""),"",$O$4)</f>
        <v>42931</v>
      </c>
      <c r="D20" s="63"/>
      <c r="E20" s="64"/>
      <c r="F20" s="62">
        <v>42925</v>
      </c>
      <c r="G20" s="63"/>
      <c r="H20" s="64"/>
      <c r="I20" s="62">
        <v>42910</v>
      </c>
      <c r="J20" s="63"/>
      <c r="K20" s="64"/>
      <c r="L20" s="62">
        <v>42925</v>
      </c>
      <c r="M20" s="63"/>
      <c r="N20" s="64"/>
      <c r="O20" s="46"/>
      <c r="P20" s="47"/>
      <c r="Q20" s="48"/>
      <c r="R20" s="55">
        <f>IF(AND($D23="",$G23="",$J23="",$M23="",$P23="",$AB23=""),"",SUM((COUNTIF($C23:$AC23,"○")),(COUNTIF($C23:$AC23,"●")),(COUNTIF($C23:$AC23,"△"))))</f>
        <v>4</v>
      </c>
      <c r="S20" s="38">
        <f>IF(AND($D23="",$G23="",$J23="",$M23="",$P23="",$AB23=""),"",SUM($AD23:$AF23))</f>
        <v>12</v>
      </c>
      <c r="T20" s="38">
        <f>IF(AND($D23="",$G23="",$J23="",$J23="",$M23="",$P23="",$AB23=""),"",COUNTIF(C23:AC23,"○"))</f>
        <v>4</v>
      </c>
      <c r="U20" s="38">
        <f>IF(AND($D23="",$G23="",$J23="",$J23="",$M23="",$P23="",$AB23=""),"",COUNTIF(C23:AC23,"●"))</f>
        <v>0</v>
      </c>
      <c r="V20" s="38">
        <f>IF(AND($D23="",$G23="",$J23="",$J23="",$M23="",$P23="",$AB23=""),"",COUNTIF(C23:AC23,"△"))</f>
        <v>0</v>
      </c>
      <c r="W20" s="38">
        <f>IF(AND($C23="",$F23="",$I23="",$L23="",$O23="",$AA23=""),"",SUM($C23,$F23,$I23,$L23,$O23,$AA23))</f>
        <v>12</v>
      </c>
      <c r="X20" s="38">
        <f>IF(AND($E23="",$H23="",$K23="",$N23="",$Q23="",$AC23=""),"",SUM($E23,$H23,$K23,$N23,$Q23,$AC23))</f>
        <v>1</v>
      </c>
      <c r="Y20" s="38">
        <f>IF(AND($W20="",$X20=""),"",($W20-$X20))</f>
        <v>11</v>
      </c>
      <c r="Z20" s="41">
        <v>1</v>
      </c>
      <c r="AA20" s="44"/>
      <c r="AB20" s="44"/>
      <c r="AC20" s="44"/>
      <c r="AD20" s="12"/>
      <c r="AE20" s="12"/>
      <c r="AG20" s="5"/>
      <c r="AH20" s="5"/>
      <c r="AI20" s="5"/>
      <c r="AJ20" s="32">
        <f>_xlfn.IFERROR(S20+Y20*0.01,"")</f>
        <v>12.11</v>
      </c>
    </row>
    <row r="21" spans="1:36" ht="19.5" customHeight="1">
      <c r="A21" s="57"/>
      <c r="B21" s="60"/>
      <c r="C21" s="65" t="str">
        <f>IF(AND($O$5=""),"",$O$5)</f>
        <v>関町小</v>
      </c>
      <c r="D21" s="45"/>
      <c r="E21" s="66"/>
      <c r="F21" s="65" t="s">
        <v>29</v>
      </c>
      <c r="G21" s="45"/>
      <c r="H21" s="66"/>
      <c r="I21" s="65" t="str">
        <f>IF(AND($O$13=""),"",$O$13)</f>
        <v>橋戸小</v>
      </c>
      <c r="J21" s="45"/>
      <c r="K21" s="66"/>
      <c r="L21" s="65" t="s">
        <v>29</v>
      </c>
      <c r="M21" s="45"/>
      <c r="N21" s="66"/>
      <c r="O21" s="49"/>
      <c r="P21" s="50"/>
      <c r="Q21" s="51"/>
      <c r="R21" s="55"/>
      <c r="S21" s="39"/>
      <c r="T21" s="39"/>
      <c r="U21" s="39"/>
      <c r="V21" s="39"/>
      <c r="W21" s="39"/>
      <c r="X21" s="39"/>
      <c r="Y21" s="39"/>
      <c r="Z21" s="42"/>
      <c r="AA21" s="45"/>
      <c r="AB21" s="45"/>
      <c r="AC21" s="45"/>
      <c r="AD21" s="12"/>
      <c r="AE21" s="12"/>
      <c r="AG21" s="5"/>
      <c r="AH21" s="5"/>
      <c r="AI21" s="5"/>
      <c r="AJ21" s="32"/>
    </row>
    <row r="22" spans="1:36" ht="19.5" customHeight="1">
      <c r="A22" s="57"/>
      <c r="B22" s="60"/>
      <c r="C22" s="33" t="str">
        <f>IF(AND($O$6=""),"",$O$6)</f>
        <v>13:25</v>
      </c>
      <c r="D22" s="34"/>
      <c r="E22" s="35"/>
      <c r="F22" s="33" t="s">
        <v>33</v>
      </c>
      <c r="G22" s="34"/>
      <c r="H22" s="35"/>
      <c r="I22" s="33" t="s">
        <v>24</v>
      </c>
      <c r="J22" s="34"/>
      <c r="K22" s="35"/>
      <c r="L22" s="33" t="s">
        <v>32</v>
      </c>
      <c r="M22" s="34"/>
      <c r="N22" s="35"/>
      <c r="O22" s="49"/>
      <c r="P22" s="50"/>
      <c r="Q22" s="51"/>
      <c r="R22" s="55"/>
      <c r="S22" s="39"/>
      <c r="T22" s="39"/>
      <c r="U22" s="39"/>
      <c r="V22" s="39"/>
      <c r="W22" s="39"/>
      <c r="X22" s="39"/>
      <c r="Y22" s="39"/>
      <c r="Z22" s="42"/>
      <c r="AA22" s="34"/>
      <c r="AB22" s="34"/>
      <c r="AC22" s="34"/>
      <c r="AD22" s="12"/>
      <c r="AE22" s="12"/>
      <c r="AG22" s="5"/>
      <c r="AH22" s="5"/>
      <c r="AI22" s="5"/>
      <c r="AJ22" s="32"/>
    </row>
    <row r="23" spans="1:36" ht="24" customHeight="1">
      <c r="A23" s="58"/>
      <c r="B23" s="61"/>
      <c r="C23" s="13">
        <f>IF(AND($Q$7=""),"",$Q$7)</f>
        <v>3</v>
      </c>
      <c r="D23" s="14" t="str">
        <f>IF(AND($C23="",$E23=""),"",IF($C23&gt;$E23,"○",IF($C23=$E23,"△",IF($C23&lt;$E23,"●"))))</f>
        <v>○</v>
      </c>
      <c r="E23" s="15">
        <f>IF(AND($O$7=""),"",$O$7)</f>
        <v>1</v>
      </c>
      <c r="F23" s="13">
        <v>3</v>
      </c>
      <c r="G23" s="14" t="str">
        <f>IF(AND($F23="",$H23=""),"",IF($F23&gt;$H23,"○",IF($F23=$H23,"△",IF($F23&lt;$H23,"●"))))</f>
        <v>○</v>
      </c>
      <c r="H23" s="15">
        <v>0</v>
      </c>
      <c r="I23" s="13">
        <f>IF(AND($Q$15=""),"",$Q$15)</f>
        <v>5</v>
      </c>
      <c r="J23" s="14" t="str">
        <f>IF(AND($I23="",$K23=""),"",IF($I23&gt;$K23,"○",IF($I23=$K23,"△",IF($I23&lt;$K23,"●"))))</f>
        <v>○</v>
      </c>
      <c r="K23" s="15">
        <f>IF(AND($O$15=""),"",$O$15)</f>
        <v>0</v>
      </c>
      <c r="L23" s="13">
        <v>1</v>
      </c>
      <c r="M23" s="14" t="str">
        <f>IF(AND($L23="",$N23=""),"",IF($L23&gt;$N23,"○",IF($L23=$N23,"△",IF($L23&lt;$N23,"●"))))</f>
        <v>○</v>
      </c>
      <c r="N23" s="15">
        <v>0</v>
      </c>
      <c r="O23" s="52"/>
      <c r="P23" s="53"/>
      <c r="Q23" s="54"/>
      <c r="R23" s="55"/>
      <c r="S23" s="40"/>
      <c r="T23" s="40"/>
      <c r="U23" s="40"/>
      <c r="V23" s="40"/>
      <c r="W23" s="40"/>
      <c r="X23" s="40"/>
      <c r="Y23" s="40"/>
      <c r="Z23" s="43"/>
      <c r="AA23" s="16"/>
      <c r="AB23" s="17"/>
      <c r="AC23" s="17"/>
      <c r="AD23" s="18">
        <f>COUNTIF(C23:AC23,"○")*3</f>
        <v>12</v>
      </c>
      <c r="AE23" s="18">
        <f>COUNTIF(C23:AC23,"△")*1</f>
        <v>0</v>
      </c>
      <c r="AF23" s="18">
        <f>COUNTIF(C23:AC23,"●")*0</f>
        <v>0</v>
      </c>
      <c r="AG23" s="19" t="str">
        <f>B20</f>
        <v>ＶＥＧＡ</v>
      </c>
      <c r="AH23" s="19"/>
      <c r="AI23" s="5"/>
      <c r="AJ23" s="32"/>
    </row>
    <row r="24" spans="1:36" ht="19.5" customHeight="1">
      <c r="A24" s="20"/>
      <c r="B24" s="27" t="s">
        <v>25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3"/>
      <c r="V24" s="23"/>
      <c r="W24" s="24"/>
      <c r="X24" s="24"/>
      <c r="Y24" s="24"/>
      <c r="Z24" s="24"/>
      <c r="AA24" s="24">
        <f>IF(AND($E27="",$H27="",$K27="",$N27="",$Q27="",$T27=""),"",SUM($E27,$H27,$K27,$N27,$Q27,$T27))</f>
      </c>
      <c r="AB24" s="36">
        <f>IF(AND($Z24="",$AA24=""),"",($Z24-$AA24))</f>
      </c>
      <c r="AC24" s="37">
        <f>IF(AND($U24=""),"",RANK(AJ24,AJ$24:AJ$27))</f>
      </c>
      <c r="AD24" s="12"/>
      <c r="AE24" s="12"/>
      <c r="AG24" s="5"/>
      <c r="AH24" s="5"/>
      <c r="AI24" s="5"/>
      <c r="AJ24" s="32">
        <f>_xlfn.IFERROR(V24+AB24*0.01,"")</f>
      </c>
    </row>
    <row r="25" spans="1:36" ht="19.5" customHeight="1">
      <c r="A25" s="20"/>
      <c r="B25" s="30" t="s">
        <v>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2"/>
      <c r="S25" s="22"/>
      <c r="T25" s="22"/>
      <c r="U25" s="24"/>
      <c r="V25" s="24"/>
      <c r="W25" s="24"/>
      <c r="X25" s="24"/>
      <c r="Y25" s="24"/>
      <c r="Z25" s="24"/>
      <c r="AA25" s="24"/>
      <c r="AB25" s="36"/>
      <c r="AC25" s="37"/>
      <c r="AD25" s="12"/>
      <c r="AE25" s="12"/>
      <c r="AG25" s="5"/>
      <c r="AH25" s="5"/>
      <c r="AI25" s="5"/>
      <c r="AJ25" s="32"/>
    </row>
    <row r="26" spans="1:36" s="29" customFormat="1" ht="24.75" customHeight="1">
      <c r="A26" s="26"/>
      <c r="C26" s="28"/>
      <c r="D26" s="28"/>
      <c r="E26" s="28"/>
      <c r="F26" s="28"/>
      <c r="G26" s="28"/>
      <c r="H26" s="28"/>
      <c r="I26" s="28"/>
      <c r="J26" s="28"/>
      <c r="K26" s="26"/>
      <c r="L26" s="26"/>
      <c r="AB26" s="36"/>
      <c r="AC26" s="37"/>
      <c r="AJ26" s="32"/>
    </row>
    <row r="27" spans="1:36" s="29" customFormat="1" ht="24.75" customHeight="1">
      <c r="A27" s="26"/>
      <c r="C27" s="28"/>
      <c r="D27" s="28"/>
      <c r="E27" s="28"/>
      <c r="F27" s="26"/>
      <c r="G27" s="26"/>
      <c r="H27" s="26"/>
      <c r="I27" s="26"/>
      <c r="J27" s="26"/>
      <c r="K27" s="26"/>
      <c r="L27" s="26"/>
      <c r="AB27" s="36"/>
      <c r="AC27" s="37"/>
      <c r="AJ27" s="32"/>
    </row>
  </sheetData>
  <sheetProtection/>
  <mergeCells count="152">
    <mergeCell ref="C1:U1"/>
    <mergeCell ref="V1:X1"/>
    <mergeCell ref="Y1:AA1"/>
    <mergeCell ref="C3:E3"/>
    <mergeCell ref="F3:H3"/>
    <mergeCell ref="I3:K3"/>
    <mergeCell ref="L3:N3"/>
    <mergeCell ref="O3:Q3"/>
    <mergeCell ref="AA3:AC3"/>
    <mergeCell ref="O5:Q5"/>
    <mergeCell ref="A4:A7"/>
    <mergeCell ref="B4:B7"/>
    <mergeCell ref="C4:E7"/>
    <mergeCell ref="F4:H4"/>
    <mergeCell ref="I4:K4"/>
    <mergeCell ref="L4:N4"/>
    <mergeCell ref="F5:H5"/>
    <mergeCell ref="I5:K5"/>
    <mergeCell ref="F6:H6"/>
    <mergeCell ref="S4:S7"/>
    <mergeCell ref="T4:T7"/>
    <mergeCell ref="U4:U7"/>
    <mergeCell ref="V4:V7"/>
    <mergeCell ref="AJ4:AJ7"/>
    <mergeCell ref="AA5:AC5"/>
    <mergeCell ref="L5:N5"/>
    <mergeCell ref="A8:A11"/>
    <mergeCell ref="B8:B11"/>
    <mergeCell ref="C8:E8"/>
    <mergeCell ref="F8:H11"/>
    <mergeCell ref="I8:K8"/>
    <mergeCell ref="L8:N8"/>
    <mergeCell ref="W4:W7"/>
    <mergeCell ref="I6:K6"/>
    <mergeCell ref="L6:N6"/>
    <mergeCell ref="O6:Q6"/>
    <mergeCell ref="AA6:AC6"/>
    <mergeCell ref="Z4:Z7"/>
    <mergeCell ref="AA4:AC4"/>
    <mergeCell ref="X4:X7"/>
    <mergeCell ref="Y4:Y7"/>
    <mergeCell ref="O4:Q4"/>
    <mergeCell ref="R4:R7"/>
    <mergeCell ref="AA8:AC8"/>
    <mergeCell ref="AJ8:AJ11"/>
    <mergeCell ref="O8:Q8"/>
    <mergeCell ref="R8:R11"/>
    <mergeCell ref="S8:S11"/>
    <mergeCell ref="T8:T11"/>
    <mergeCell ref="U8:U11"/>
    <mergeCell ref="V8:V11"/>
    <mergeCell ref="AA9:AC9"/>
    <mergeCell ref="C10:E10"/>
    <mergeCell ref="I10:K10"/>
    <mergeCell ref="L10:N10"/>
    <mergeCell ref="O10:Q10"/>
    <mergeCell ref="AA10:AC10"/>
    <mergeCell ref="W8:W11"/>
    <mergeCell ref="X8:X11"/>
    <mergeCell ref="Y8:Y11"/>
    <mergeCell ref="Z8:Z11"/>
    <mergeCell ref="C9:E9"/>
    <mergeCell ref="I9:K9"/>
    <mergeCell ref="L9:N9"/>
    <mergeCell ref="O9:Q9"/>
    <mergeCell ref="O13:Q13"/>
    <mergeCell ref="A12:A15"/>
    <mergeCell ref="B12:B15"/>
    <mergeCell ref="C12:E12"/>
    <mergeCell ref="F12:H12"/>
    <mergeCell ref="I12:K15"/>
    <mergeCell ref="L12:N12"/>
    <mergeCell ref="C13:E13"/>
    <mergeCell ref="F13:H13"/>
    <mergeCell ref="C14:E14"/>
    <mergeCell ref="S12:S15"/>
    <mergeCell ref="T12:T15"/>
    <mergeCell ref="U12:U15"/>
    <mergeCell ref="V12:V15"/>
    <mergeCell ref="AJ12:AJ15"/>
    <mergeCell ref="AA13:AC13"/>
    <mergeCell ref="L13:N13"/>
    <mergeCell ref="A16:A19"/>
    <mergeCell ref="B16:B19"/>
    <mergeCell ref="C16:E16"/>
    <mergeCell ref="F16:H16"/>
    <mergeCell ref="I16:K16"/>
    <mergeCell ref="L16:N19"/>
    <mergeCell ref="W12:W15"/>
    <mergeCell ref="F14:H14"/>
    <mergeCell ref="L14:N14"/>
    <mergeCell ref="O14:Q14"/>
    <mergeCell ref="AA14:AC14"/>
    <mergeCell ref="Z12:Z15"/>
    <mergeCell ref="AA12:AC12"/>
    <mergeCell ref="X12:X15"/>
    <mergeCell ref="Y12:Y15"/>
    <mergeCell ref="O12:Q12"/>
    <mergeCell ref="R12:R15"/>
    <mergeCell ref="Z16:Z19"/>
    <mergeCell ref="AA16:AC16"/>
    <mergeCell ref="AJ16:AJ19"/>
    <mergeCell ref="O16:Q16"/>
    <mergeCell ref="R16:R19"/>
    <mergeCell ref="S16:S19"/>
    <mergeCell ref="T16:T19"/>
    <mergeCell ref="U16:U19"/>
    <mergeCell ref="V16:V19"/>
    <mergeCell ref="O17:Q17"/>
    <mergeCell ref="AA17:AC17"/>
    <mergeCell ref="C18:E18"/>
    <mergeCell ref="F18:H18"/>
    <mergeCell ref="I18:K18"/>
    <mergeCell ref="O18:Q18"/>
    <mergeCell ref="AA18:AC18"/>
    <mergeCell ref="W16:W19"/>
    <mergeCell ref="X16:X19"/>
    <mergeCell ref="Y16:Y19"/>
    <mergeCell ref="I21:K21"/>
    <mergeCell ref="L21:N21"/>
    <mergeCell ref="C17:E17"/>
    <mergeCell ref="F17:H17"/>
    <mergeCell ref="I17:K17"/>
    <mergeCell ref="U20:U23"/>
    <mergeCell ref="V20:V23"/>
    <mergeCell ref="A20:A23"/>
    <mergeCell ref="B20:B23"/>
    <mergeCell ref="C20:E20"/>
    <mergeCell ref="F20:H20"/>
    <mergeCell ref="I20:K20"/>
    <mergeCell ref="L20:N20"/>
    <mergeCell ref="C21:E21"/>
    <mergeCell ref="F21:H21"/>
    <mergeCell ref="O20:Q23"/>
    <mergeCell ref="R20:R23"/>
    <mergeCell ref="S20:S23"/>
    <mergeCell ref="T20:T23"/>
    <mergeCell ref="Y20:Y23"/>
    <mergeCell ref="Z20:Z23"/>
    <mergeCell ref="AA20:AC20"/>
    <mergeCell ref="AJ20:AJ23"/>
    <mergeCell ref="AA21:AC21"/>
    <mergeCell ref="AJ24:AJ27"/>
    <mergeCell ref="C22:E22"/>
    <mergeCell ref="F22:H22"/>
    <mergeCell ref="I22:K22"/>
    <mergeCell ref="L22:N22"/>
    <mergeCell ref="AA22:AC22"/>
    <mergeCell ref="AB24:AB27"/>
    <mergeCell ref="AC24:AC27"/>
    <mergeCell ref="W20:W23"/>
    <mergeCell ref="X20:X23"/>
  </mergeCells>
  <conditionalFormatting sqref="C4 F8 AA3:AC3 I12 I20 L20 R24 L16 C12 C16 C20 C24 C3:Q3 O24 L24 I24 F24 O20 C14 C18 F18 C22 L22 I22 F22">
    <cfRule type="cellIs" priority="35" dxfId="0" operator="equal" stopIfTrue="1">
      <formula>0</formula>
    </cfRule>
  </conditionalFormatting>
  <conditionalFormatting sqref="C13">
    <cfRule type="cellIs" priority="36" dxfId="0" operator="equal" stopIfTrue="1">
      <formula>0</formula>
    </cfRule>
  </conditionalFormatting>
  <conditionalFormatting sqref="C17">
    <cfRule type="cellIs" priority="37" dxfId="0" operator="equal" stopIfTrue="1">
      <formula>0</formula>
    </cfRule>
  </conditionalFormatting>
  <conditionalFormatting sqref="C21 L21 I21">
    <cfRule type="cellIs" priority="38" dxfId="0" operator="equal" stopIfTrue="1">
      <formula>0</formula>
    </cfRule>
  </conditionalFormatting>
  <conditionalFormatting sqref="F25 I25 L25 O25 C25">
    <cfRule type="cellIs" priority="39" dxfId="0" operator="equal" stopIfTrue="1">
      <formula>0</formula>
    </cfRule>
  </conditionalFormatting>
  <conditionalFormatting sqref="AA4 AA6">
    <cfRule type="cellIs" priority="40" dxfId="0" operator="equal" stopIfTrue="1">
      <formula>0</formula>
    </cfRule>
  </conditionalFormatting>
  <conditionalFormatting sqref="AA5">
    <cfRule type="cellIs" priority="41" dxfId="0" operator="equal" stopIfTrue="1">
      <formula>0</formula>
    </cfRule>
  </conditionalFormatting>
  <conditionalFormatting sqref="AA12">
    <cfRule type="cellIs" priority="42" dxfId="0" operator="equal" stopIfTrue="1">
      <formula>0</formula>
    </cfRule>
  </conditionalFormatting>
  <conditionalFormatting sqref="AA14">
    <cfRule type="cellIs" priority="43" dxfId="0" operator="equal" stopIfTrue="1">
      <formula>0</formula>
    </cfRule>
  </conditionalFormatting>
  <conditionalFormatting sqref="AA13">
    <cfRule type="cellIs" priority="44" dxfId="0" operator="equal" stopIfTrue="1">
      <formula>0</formula>
    </cfRule>
  </conditionalFormatting>
  <conditionalFormatting sqref="O6">
    <cfRule type="cellIs" priority="45" dxfId="0" operator="equal" stopIfTrue="1">
      <formula>0</formula>
    </cfRule>
  </conditionalFormatting>
  <conditionalFormatting sqref="O18">
    <cfRule type="cellIs" priority="46" dxfId="0" operator="equal" stopIfTrue="1">
      <formula>0</formula>
    </cfRule>
  </conditionalFormatting>
  <conditionalFormatting sqref="O10">
    <cfRule type="cellIs" priority="48" dxfId="0" operator="equal" stopIfTrue="1">
      <formula>0</formula>
    </cfRule>
  </conditionalFormatting>
  <conditionalFormatting sqref="L4 L6">
    <cfRule type="cellIs" priority="50" dxfId="0" operator="equal" stopIfTrue="1">
      <formula>0</formula>
    </cfRule>
  </conditionalFormatting>
  <conditionalFormatting sqref="L5">
    <cfRule type="cellIs" priority="51" dxfId="0" operator="equal" stopIfTrue="1">
      <formula>0</formula>
    </cfRule>
  </conditionalFormatting>
  <conditionalFormatting sqref="AA8 AA10">
    <cfRule type="cellIs" priority="52" dxfId="0" operator="equal" stopIfTrue="1">
      <formula>0</formula>
    </cfRule>
  </conditionalFormatting>
  <conditionalFormatting sqref="AA9">
    <cfRule type="cellIs" priority="53" dxfId="0" operator="equal" stopIfTrue="1">
      <formula>0</formula>
    </cfRule>
  </conditionalFormatting>
  <conditionalFormatting sqref="AA16 AA18">
    <cfRule type="cellIs" priority="54" dxfId="0" operator="equal" stopIfTrue="1">
      <formula>0</formula>
    </cfRule>
  </conditionalFormatting>
  <conditionalFormatting sqref="AA17">
    <cfRule type="cellIs" priority="55" dxfId="0" operator="equal" stopIfTrue="1">
      <formula>0</formula>
    </cfRule>
  </conditionalFormatting>
  <conditionalFormatting sqref="O12 O14">
    <cfRule type="cellIs" priority="57" dxfId="0" operator="equal" stopIfTrue="1">
      <formula>0</formula>
    </cfRule>
  </conditionalFormatting>
  <conditionalFormatting sqref="O13">
    <cfRule type="cellIs" priority="58" dxfId="0" operator="equal" stopIfTrue="1">
      <formula>0</formula>
    </cfRule>
  </conditionalFormatting>
  <conditionalFormatting sqref="L10">
    <cfRule type="cellIs" priority="59" dxfId="0" operator="equal" stopIfTrue="1">
      <formula>0</formula>
    </cfRule>
  </conditionalFormatting>
  <conditionalFormatting sqref="F6 C10">
    <cfRule type="cellIs" priority="63" dxfId="0" operator="equal" stopIfTrue="1">
      <formula>0</formula>
    </cfRule>
  </conditionalFormatting>
  <conditionalFormatting sqref="AA20 AA22">
    <cfRule type="cellIs" priority="66" dxfId="0" operator="equal" stopIfTrue="1">
      <formula>0</formula>
    </cfRule>
  </conditionalFormatting>
  <conditionalFormatting sqref="AA21">
    <cfRule type="cellIs" priority="67" dxfId="0" operator="equal" stopIfTrue="1">
      <formula>0</formula>
    </cfRule>
  </conditionalFormatting>
  <conditionalFormatting sqref="O4">
    <cfRule type="cellIs" priority="33" dxfId="0" operator="equal" stopIfTrue="1">
      <formula>0</formula>
    </cfRule>
  </conditionalFormatting>
  <conditionalFormatting sqref="O5">
    <cfRule type="cellIs" priority="34" dxfId="0" operator="equal" stopIfTrue="1">
      <formula>0</formula>
    </cfRule>
  </conditionalFormatting>
  <conditionalFormatting sqref="I4 I6">
    <cfRule type="cellIs" priority="23" dxfId="0" operator="equal" stopIfTrue="1">
      <formula>0</formula>
    </cfRule>
  </conditionalFormatting>
  <conditionalFormatting sqref="I5">
    <cfRule type="cellIs" priority="24" dxfId="0" operator="equal" stopIfTrue="1">
      <formula>0</formula>
    </cfRule>
  </conditionalFormatting>
  <conditionalFormatting sqref="F16">
    <cfRule type="cellIs" priority="19" dxfId="0" operator="equal" stopIfTrue="1">
      <formula>0</formula>
    </cfRule>
  </conditionalFormatting>
  <conditionalFormatting sqref="F17">
    <cfRule type="cellIs" priority="20" dxfId="0" operator="equal" stopIfTrue="1">
      <formula>0</formula>
    </cfRule>
  </conditionalFormatting>
  <conditionalFormatting sqref="F20">
    <cfRule type="cellIs" priority="21" dxfId="0" operator="equal" stopIfTrue="1">
      <formula>0</formula>
    </cfRule>
  </conditionalFormatting>
  <conditionalFormatting sqref="F21">
    <cfRule type="cellIs" priority="22" dxfId="0" operator="equal" stopIfTrue="1">
      <formula>0</formula>
    </cfRule>
  </conditionalFormatting>
  <conditionalFormatting sqref="O16">
    <cfRule type="cellIs" priority="17" dxfId="0" operator="equal" stopIfTrue="1">
      <formula>0</formula>
    </cfRule>
  </conditionalFormatting>
  <conditionalFormatting sqref="O17">
    <cfRule type="cellIs" priority="18" dxfId="0" operator="equal" stopIfTrue="1">
      <formula>0</formula>
    </cfRule>
  </conditionalFormatting>
  <conditionalFormatting sqref="O8">
    <cfRule type="cellIs" priority="15" dxfId="0" operator="equal" stopIfTrue="1">
      <formula>0</formula>
    </cfRule>
  </conditionalFormatting>
  <conditionalFormatting sqref="O9">
    <cfRule type="cellIs" priority="16" dxfId="0" operator="equal" stopIfTrue="1">
      <formula>0</formula>
    </cfRule>
  </conditionalFormatting>
  <conditionalFormatting sqref="L8">
    <cfRule type="cellIs" priority="13" dxfId="0" operator="equal" stopIfTrue="1">
      <formula>0</formula>
    </cfRule>
  </conditionalFormatting>
  <conditionalFormatting sqref="L9">
    <cfRule type="cellIs" priority="14" dxfId="0" operator="equal" stopIfTrue="1">
      <formula>0</formula>
    </cfRule>
  </conditionalFormatting>
  <conditionalFormatting sqref="C8">
    <cfRule type="cellIs" priority="11" dxfId="0" operator="equal" stopIfTrue="1">
      <formula>0</formula>
    </cfRule>
  </conditionalFormatting>
  <conditionalFormatting sqref="C9">
    <cfRule type="cellIs" priority="12" dxfId="0" operator="equal" stopIfTrue="1">
      <formula>0</formula>
    </cfRule>
  </conditionalFormatting>
  <conditionalFormatting sqref="F4">
    <cfRule type="cellIs" priority="9" dxfId="0" operator="equal" stopIfTrue="1">
      <formula>0</formula>
    </cfRule>
  </conditionalFormatting>
  <conditionalFormatting sqref="F5">
    <cfRule type="cellIs" priority="10" dxfId="0" operator="equal" stopIfTrue="1">
      <formula>0</formula>
    </cfRule>
  </conditionalFormatting>
  <conditionalFormatting sqref="I8 I10">
    <cfRule type="cellIs" priority="7" dxfId="0" operator="equal" stopIfTrue="1">
      <formula>0</formula>
    </cfRule>
  </conditionalFormatting>
  <conditionalFormatting sqref="I9">
    <cfRule type="cellIs" priority="8" dxfId="0" operator="equal" stopIfTrue="1">
      <formula>0</formula>
    </cfRule>
  </conditionalFormatting>
  <conditionalFormatting sqref="F12 F14">
    <cfRule type="cellIs" priority="5" dxfId="0" operator="equal" stopIfTrue="1">
      <formula>0</formula>
    </cfRule>
  </conditionalFormatting>
  <conditionalFormatting sqref="F13">
    <cfRule type="cellIs" priority="6" dxfId="0" operator="equal" stopIfTrue="1">
      <formula>0</formula>
    </cfRule>
  </conditionalFormatting>
  <conditionalFormatting sqref="L12 L14">
    <cfRule type="cellIs" priority="3" dxfId="0" operator="equal" stopIfTrue="1">
      <formula>0</formula>
    </cfRule>
  </conditionalFormatting>
  <conditionalFormatting sqref="L13">
    <cfRule type="cellIs" priority="4" dxfId="0" operator="equal" stopIfTrue="1">
      <formula>0</formula>
    </cfRule>
  </conditionalFormatting>
  <conditionalFormatting sqref="I16 I18">
    <cfRule type="cellIs" priority="1" dxfId="0" operator="equal" stopIfTrue="1">
      <formula>0</formula>
    </cfRule>
  </conditionalFormatting>
  <conditionalFormatting sqref="I17">
    <cfRule type="cellIs" priority="2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</dc:creator>
  <cp:keywords/>
  <dc:description/>
  <cp:lastModifiedBy>mozalt</cp:lastModifiedBy>
  <dcterms:created xsi:type="dcterms:W3CDTF">2017-06-24T10:18:08Z</dcterms:created>
  <dcterms:modified xsi:type="dcterms:W3CDTF">2017-09-26T11:45:27Z</dcterms:modified>
  <cp:category/>
  <cp:version/>
  <cp:contentType/>
  <cp:contentStatus/>
</cp:coreProperties>
</file>